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2130" windowWidth="15480" windowHeight="9525" tabRatio="939"/>
  </bookViews>
  <sheets>
    <sheet name="YARIŞMA BİLGİLERİ" sheetId="68" r:id="rId1"/>
    <sheet name="YARIŞMA PROGRAMI" sheetId="150" state="hidden" r:id="rId2"/>
    <sheet name="FERDİ KAYIT LİSTESİ" sheetId="322" state="hidden" r:id="rId3"/>
    <sheet name="100m.SEÇME (1)" sheetId="337" r:id="rId4"/>
    <sheet name="100m. SEÇME(2)" sheetId="338" state="hidden" r:id="rId5"/>
    <sheet name="100m." sheetId="285" r:id="rId6"/>
    <sheet name="400m." sheetId="324" r:id="rId7"/>
    <sheet name="Cirit SEÇME (A)" sheetId="339" r:id="rId8"/>
    <sheet name="Cirit SEÇME (B)" sheetId="340" r:id="rId9"/>
    <sheet name="Cirit" sheetId="334" r:id="rId10"/>
    <sheet name="Gülle SEÇME (A)" sheetId="343" r:id="rId11"/>
    <sheet name="Gülle SEÇME (B)" sheetId="344" r:id="rId12"/>
    <sheet name="Gülle" sheetId="332" r:id="rId13"/>
    <sheet name="Yüksek (A-B)" sheetId="354" r:id="rId14"/>
    <sheet name="Yüksek" sheetId="287" r:id="rId15"/>
    <sheet name="3000m." sheetId="326" r:id="rId16"/>
    <sheet name="200m.SEÇME (1)" sheetId="345" r:id="rId17"/>
    <sheet name="Uzun SEÇME (A)" sheetId="347" r:id="rId18"/>
    <sheet name="Uzun SEÇME (B)" sheetId="348" r:id="rId19"/>
    <sheet name="Disk SEÇMİ (A)" sheetId="349" r:id="rId20"/>
    <sheet name="Disk" sheetId="333" r:id="rId21"/>
    <sheet name="Disk SEÇME (B)" sheetId="350" r:id="rId22"/>
    <sheet name="YÜRÜYÜŞ TASNİF DIŞI" sheetId="346" r:id="rId23"/>
    <sheet name="400m.Eng." sheetId="328" r:id="rId24"/>
    <sheet name="Uzun" sheetId="288" r:id="rId25"/>
    <sheet name="200m." sheetId="323" r:id="rId26"/>
    <sheet name="Sırık" sheetId="330" r:id="rId27"/>
    <sheet name="800m." sheetId="325" r:id="rId28"/>
    <sheet name="4x100m." sheetId="319" r:id="rId29"/>
    <sheet name="4x100m. (Liste)" sheetId="358" state="hidden" r:id="rId30"/>
    <sheet name="Üçadım SEÇME (A)" sheetId="341" r:id="rId31"/>
    <sheet name="100m.Eng.SEÇME(1)" sheetId="351" r:id="rId32"/>
    <sheet name="Üçadım SEÇME (B)" sheetId="342" r:id="rId33"/>
    <sheet name="1500m." sheetId="308" r:id="rId34"/>
    <sheet name="Çekiç" sheetId="335" r:id="rId35"/>
    <sheet name="100m.Eng." sheetId="327" r:id="rId36"/>
    <sheet name="Üçadım" sheetId="331" r:id="rId37"/>
    <sheet name="4x400m." sheetId="286" r:id="rId38"/>
    <sheet name="KAYIT LİSTESİ" sheetId="262" state="hidden" r:id="rId39"/>
    <sheet name="TAKIM PUAN" sheetId="353" r:id="rId40"/>
    <sheet name="100m.Eng.SEÇME(2)" sheetId="352" state="hidden" r:id="rId41"/>
    <sheet name="ALMANAK TOPLU SONUÇ" sheetId="268" state="hidden" r:id="rId42"/>
    <sheet name="4x400m. (Liste)" sheetId="356" state="hidden" r:id="rId43"/>
    <sheet name="TAKIM LİSTE" sheetId="359" state="hidden" r:id="rId44"/>
    <sheet name="Sheet1" sheetId="355" state="hidden" r:id="rId45"/>
  </sheets>
  <externalReferences>
    <externalReference r:id="rId46"/>
    <externalReference r:id="rId47"/>
  </externalReferences>
  <definedNames>
    <definedName name="_xlnm._FilterDatabase" localSheetId="3" hidden="1">'100m.SEÇME (1)'!$B$8:$F$43</definedName>
    <definedName name="_xlnm._FilterDatabase" localSheetId="41" hidden="1">'ALMANAK TOPLU SONUÇ'!$A$2:$M$286</definedName>
    <definedName name="_xlnm._FilterDatabase" localSheetId="2" hidden="1">'FERDİ KAYIT LİSTESİ'!$A$3:$L$251</definedName>
    <definedName name="_xlnm._FilterDatabase" localSheetId="38" hidden="1">'KAYIT LİSTESİ'!$A$3:$L$751</definedName>
    <definedName name="Excel_BuiltIn__FilterDatabase_3" localSheetId="2">#REF!</definedName>
    <definedName name="Excel_BuiltIn__FilterDatabase_3" localSheetId="38">#REF!</definedName>
    <definedName name="Excel_BuiltIn__FilterDatabase_3">#REF!</definedName>
    <definedName name="Excel_BuiltIn__FilterDatabase_3_1">#N/A</definedName>
    <definedName name="Excel_BuiltIn_Print_Area_11" localSheetId="5">#REF!</definedName>
    <definedName name="Excel_BuiltIn_Print_Area_11" localSheetId="4">#REF!</definedName>
    <definedName name="Excel_BuiltIn_Print_Area_11" localSheetId="35">#REF!</definedName>
    <definedName name="Excel_BuiltIn_Print_Area_11" localSheetId="31">#REF!</definedName>
    <definedName name="Excel_BuiltIn_Print_Area_11" localSheetId="40">#REF!</definedName>
    <definedName name="Excel_BuiltIn_Print_Area_11" localSheetId="3">#REF!</definedName>
    <definedName name="Excel_BuiltIn_Print_Area_11" localSheetId="33">#REF!</definedName>
    <definedName name="Excel_BuiltIn_Print_Area_11" localSheetId="25">#REF!</definedName>
    <definedName name="Excel_BuiltIn_Print_Area_11" localSheetId="16">#REF!</definedName>
    <definedName name="Excel_BuiltIn_Print_Area_11" localSheetId="15">#REF!</definedName>
    <definedName name="Excel_BuiltIn_Print_Area_11" localSheetId="6">#REF!</definedName>
    <definedName name="Excel_BuiltIn_Print_Area_11" localSheetId="23">#REF!</definedName>
    <definedName name="Excel_BuiltIn_Print_Area_11" localSheetId="28">#REF!</definedName>
    <definedName name="Excel_BuiltIn_Print_Area_11" localSheetId="29">#REF!</definedName>
    <definedName name="Excel_BuiltIn_Print_Area_11" localSheetId="37">#REF!</definedName>
    <definedName name="Excel_BuiltIn_Print_Area_11" localSheetId="42">#REF!</definedName>
    <definedName name="Excel_BuiltIn_Print_Area_11" localSheetId="27">#REF!</definedName>
    <definedName name="Excel_BuiltIn_Print_Area_11" localSheetId="9">#REF!</definedName>
    <definedName name="Excel_BuiltIn_Print_Area_11" localSheetId="7">#REF!</definedName>
    <definedName name="Excel_BuiltIn_Print_Area_11" localSheetId="8">#REF!</definedName>
    <definedName name="Excel_BuiltIn_Print_Area_11" localSheetId="34">#REF!</definedName>
    <definedName name="Excel_BuiltIn_Print_Area_11" localSheetId="20">#REF!</definedName>
    <definedName name="Excel_BuiltIn_Print_Area_11" localSheetId="21">#REF!</definedName>
    <definedName name="Excel_BuiltIn_Print_Area_11" localSheetId="19">#REF!</definedName>
    <definedName name="Excel_BuiltIn_Print_Area_11" localSheetId="2">#REF!</definedName>
    <definedName name="Excel_BuiltIn_Print_Area_11" localSheetId="12">#REF!</definedName>
    <definedName name="Excel_BuiltIn_Print_Area_11" localSheetId="10">#REF!</definedName>
    <definedName name="Excel_BuiltIn_Print_Area_11" localSheetId="11">#REF!</definedName>
    <definedName name="Excel_BuiltIn_Print_Area_11" localSheetId="38">#REF!</definedName>
    <definedName name="Excel_BuiltIn_Print_Area_11" localSheetId="26">#REF!</definedName>
    <definedName name="Excel_BuiltIn_Print_Area_11" localSheetId="39">#REF!</definedName>
    <definedName name="Excel_BuiltIn_Print_Area_11" localSheetId="24">#REF!</definedName>
    <definedName name="Excel_BuiltIn_Print_Area_11" localSheetId="17">#REF!</definedName>
    <definedName name="Excel_BuiltIn_Print_Area_11" localSheetId="18">#REF!</definedName>
    <definedName name="Excel_BuiltIn_Print_Area_11" localSheetId="36">#REF!</definedName>
    <definedName name="Excel_BuiltIn_Print_Area_11" localSheetId="30">#REF!</definedName>
    <definedName name="Excel_BuiltIn_Print_Area_11" localSheetId="32">#REF!</definedName>
    <definedName name="Excel_BuiltIn_Print_Area_11" localSheetId="14">#REF!</definedName>
    <definedName name="Excel_BuiltIn_Print_Area_11" localSheetId="13">#REF!</definedName>
    <definedName name="Excel_BuiltIn_Print_Area_11" localSheetId="22">#REF!</definedName>
    <definedName name="Excel_BuiltIn_Print_Area_11">#REF!</definedName>
    <definedName name="_1Excel_BuiltIn_Print_Area_11_1">#N/A</definedName>
    <definedName name="Excel_BuiltIn_Print_Area_11_16">#N/A</definedName>
    <definedName name="Excel_BuiltIn_Print_Area_11_29">#N/A</definedName>
    <definedName name="Excel_BuiltIn_Print_Area_11_31">#N/A</definedName>
    <definedName name="Excel_BuiltIn_Print_Area_12" localSheetId="5">#REF!</definedName>
    <definedName name="Excel_BuiltIn_Print_Area_12" localSheetId="4">#REF!</definedName>
    <definedName name="Excel_BuiltIn_Print_Area_12" localSheetId="35">#REF!</definedName>
    <definedName name="Excel_BuiltIn_Print_Area_12" localSheetId="31">#REF!</definedName>
    <definedName name="Excel_BuiltIn_Print_Area_12" localSheetId="40">#REF!</definedName>
    <definedName name="Excel_BuiltIn_Print_Area_12" localSheetId="3">#REF!</definedName>
    <definedName name="Excel_BuiltIn_Print_Area_12" localSheetId="33">#REF!</definedName>
    <definedName name="Excel_BuiltIn_Print_Area_12" localSheetId="25">#REF!</definedName>
    <definedName name="Excel_BuiltIn_Print_Area_12" localSheetId="16">#REF!</definedName>
    <definedName name="Excel_BuiltIn_Print_Area_12" localSheetId="15">#REF!</definedName>
    <definedName name="Excel_BuiltIn_Print_Area_12" localSheetId="6">#REF!</definedName>
    <definedName name="Excel_BuiltIn_Print_Area_12" localSheetId="23">#REF!</definedName>
    <definedName name="Excel_BuiltIn_Print_Area_12" localSheetId="28">#REF!</definedName>
    <definedName name="Excel_BuiltIn_Print_Area_12" localSheetId="29">#REF!</definedName>
    <definedName name="Excel_BuiltIn_Print_Area_12" localSheetId="37">#REF!</definedName>
    <definedName name="Excel_BuiltIn_Print_Area_12" localSheetId="42">#REF!</definedName>
    <definedName name="Excel_BuiltIn_Print_Area_12" localSheetId="27">#REF!</definedName>
    <definedName name="Excel_BuiltIn_Print_Area_12" localSheetId="9">#REF!</definedName>
    <definedName name="Excel_BuiltIn_Print_Area_12" localSheetId="7">#REF!</definedName>
    <definedName name="Excel_BuiltIn_Print_Area_12" localSheetId="8">#REF!</definedName>
    <definedName name="Excel_BuiltIn_Print_Area_12" localSheetId="34">#REF!</definedName>
    <definedName name="Excel_BuiltIn_Print_Area_12" localSheetId="20">#REF!</definedName>
    <definedName name="Excel_BuiltIn_Print_Area_12" localSheetId="21">#REF!</definedName>
    <definedName name="Excel_BuiltIn_Print_Area_12" localSheetId="19">#REF!</definedName>
    <definedName name="Excel_BuiltIn_Print_Area_12" localSheetId="2">#REF!</definedName>
    <definedName name="Excel_BuiltIn_Print_Area_12" localSheetId="12">#REF!</definedName>
    <definedName name="Excel_BuiltIn_Print_Area_12" localSheetId="10">#REF!</definedName>
    <definedName name="Excel_BuiltIn_Print_Area_12" localSheetId="11">#REF!</definedName>
    <definedName name="Excel_BuiltIn_Print_Area_12" localSheetId="38">#REF!</definedName>
    <definedName name="Excel_BuiltIn_Print_Area_12" localSheetId="26">#REF!</definedName>
    <definedName name="Excel_BuiltIn_Print_Area_12" localSheetId="39">#REF!</definedName>
    <definedName name="Excel_BuiltIn_Print_Area_12" localSheetId="24">#REF!</definedName>
    <definedName name="Excel_BuiltIn_Print_Area_12" localSheetId="17">#REF!</definedName>
    <definedName name="Excel_BuiltIn_Print_Area_12" localSheetId="18">#REF!</definedName>
    <definedName name="Excel_BuiltIn_Print_Area_12" localSheetId="36">#REF!</definedName>
    <definedName name="Excel_BuiltIn_Print_Area_12" localSheetId="30">#REF!</definedName>
    <definedName name="Excel_BuiltIn_Print_Area_12" localSheetId="32">#REF!</definedName>
    <definedName name="Excel_BuiltIn_Print_Area_12" localSheetId="14">#REF!</definedName>
    <definedName name="Excel_BuiltIn_Print_Area_12" localSheetId="13">#REF!</definedName>
    <definedName name="Excel_BuiltIn_Print_Area_12" localSheetId="22">#REF!</definedName>
    <definedName name="Excel_BuiltIn_Print_Area_12">#REF!</definedName>
    <definedName name="_2Excel_BuiltIn_Print_Area_12_1">#N/A</definedName>
    <definedName name="Excel_BuiltIn_Print_Area_12_16">#N/A</definedName>
    <definedName name="Excel_BuiltIn_Print_Area_12_29">#N/A</definedName>
    <definedName name="Excel_BuiltIn_Print_Area_12_31">#N/A</definedName>
    <definedName name="Excel_BuiltIn_Print_Area_13" localSheetId="5">#REF!</definedName>
    <definedName name="Excel_BuiltIn_Print_Area_13" localSheetId="4">#REF!</definedName>
    <definedName name="Excel_BuiltIn_Print_Area_13" localSheetId="35">#REF!</definedName>
    <definedName name="Excel_BuiltIn_Print_Area_13" localSheetId="31">#REF!</definedName>
    <definedName name="Excel_BuiltIn_Print_Area_13" localSheetId="40">#REF!</definedName>
    <definedName name="Excel_BuiltIn_Print_Area_13" localSheetId="3">#REF!</definedName>
    <definedName name="Excel_BuiltIn_Print_Area_13" localSheetId="33">#REF!</definedName>
    <definedName name="Excel_BuiltIn_Print_Area_13" localSheetId="25">#REF!</definedName>
    <definedName name="Excel_BuiltIn_Print_Area_13" localSheetId="16">#REF!</definedName>
    <definedName name="Excel_BuiltIn_Print_Area_13" localSheetId="15">#REF!</definedName>
    <definedName name="Excel_BuiltIn_Print_Area_13" localSheetId="6">#REF!</definedName>
    <definedName name="Excel_BuiltIn_Print_Area_13" localSheetId="23">#REF!</definedName>
    <definedName name="Excel_BuiltIn_Print_Area_13" localSheetId="28">#REF!</definedName>
    <definedName name="Excel_BuiltIn_Print_Area_13" localSheetId="29">#REF!</definedName>
    <definedName name="Excel_BuiltIn_Print_Area_13" localSheetId="37">#REF!</definedName>
    <definedName name="Excel_BuiltIn_Print_Area_13" localSheetId="42">#REF!</definedName>
    <definedName name="Excel_BuiltIn_Print_Area_13" localSheetId="27">#REF!</definedName>
    <definedName name="Excel_BuiltIn_Print_Area_13" localSheetId="9">#REF!</definedName>
    <definedName name="Excel_BuiltIn_Print_Area_13" localSheetId="7">#REF!</definedName>
    <definedName name="Excel_BuiltIn_Print_Area_13" localSheetId="8">#REF!</definedName>
    <definedName name="Excel_BuiltIn_Print_Area_13" localSheetId="34">#REF!</definedName>
    <definedName name="Excel_BuiltIn_Print_Area_13" localSheetId="20">#REF!</definedName>
    <definedName name="Excel_BuiltIn_Print_Area_13" localSheetId="21">#REF!</definedName>
    <definedName name="Excel_BuiltIn_Print_Area_13" localSheetId="19">#REF!</definedName>
    <definedName name="Excel_BuiltIn_Print_Area_13" localSheetId="2">#REF!</definedName>
    <definedName name="Excel_BuiltIn_Print_Area_13" localSheetId="12">#REF!</definedName>
    <definedName name="Excel_BuiltIn_Print_Area_13" localSheetId="10">#REF!</definedName>
    <definedName name="Excel_BuiltIn_Print_Area_13" localSheetId="11">#REF!</definedName>
    <definedName name="Excel_BuiltIn_Print_Area_13" localSheetId="38">#REF!</definedName>
    <definedName name="Excel_BuiltIn_Print_Area_13" localSheetId="26">#REF!</definedName>
    <definedName name="Excel_BuiltIn_Print_Area_13" localSheetId="39">#REF!</definedName>
    <definedName name="Excel_BuiltIn_Print_Area_13" localSheetId="24">#REF!</definedName>
    <definedName name="Excel_BuiltIn_Print_Area_13" localSheetId="17">#REF!</definedName>
    <definedName name="Excel_BuiltIn_Print_Area_13" localSheetId="18">#REF!</definedName>
    <definedName name="Excel_BuiltIn_Print_Area_13" localSheetId="36">#REF!</definedName>
    <definedName name="Excel_BuiltIn_Print_Area_13" localSheetId="30">#REF!</definedName>
    <definedName name="Excel_BuiltIn_Print_Area_13" localSheetId="32">#REF!</definedName>
    <definedName name="Excel_BuiltIn_Print_Area_13" localSheetId="14">#REF!</definedName>
    <definedName name="Excel_BuiltIn_Print_Area_13" localSheetId="13">#REF!</definedName>
    <definedName name="Excel_BuiltIn_Print_Area_13" localSheetId="22">#REF!</definedName>
    <definedName name="Excel_BuiltIn_Print_Area_13">#REF!</definedName>
    <definedName name="_3Excel_BuiltIn_Print_Area_13_1">#N/A</definedName>
    <definedName name="Excel_BuiltIn_Print_Area_13_16">#N/A</definedName>
    <definedName name="Excel_BuiltIn_Print_Area_13_29">#N/A</definedName>
    <definedName name="Excel_BuiltIn_Print_Area_13_31">#N/A</definedName>
    <definedName name="Excel_BuiltIn_Print_Area_16" localSheetId="5">#REF!</definedName>
    <definedName name="Excel_BuiltIn_Print_Area_16" localSheetId="4">#REF!</definedName>
    <definedName name="Excel_BuiltIn_Print_Area_16" localSheetId="35">#REF!</definedName>
    <definedName name="Excel_BuiltIn_Print_Area_16" localSheetId="31">#REF!</definedName>
    <definedName name="Excel_BuiltIn_Print_Area_16" localSheetId="40">#REF!</definedName>
    <definedName name="Excel_BuiltIn_Print_Area_16" localSheetId="3">#REF!</definedName>
    <definedName name="Excel_BuiltIn_Print_Area_16" localSheetId="33">#REF!</definedName>
    <definedName name="Excel_BuiltIn_Print_Area_16" localSheetId="25">#REF!</definedName>
    <definedName name="Excel_BuiltIn_Print_Area_16" localSheetId="16">#REF!</definedName>
    <definedName name="Excel_BuiltIn_Print_Area_16" localSheetId="15">#REF!</definedName>
    <definedName name="Excel_BuiltIn_Print_Area_16" localSheetId="6">#REF!</definedName>
    <definedName name="Excel_BuiltIn_Print_Area_16" localSheetId="23">#REF!</definedName>
    <definedName name="Excel_BuiltIn_Print_Area_16" localSheetId="28">#REF!</definedName>
    <definedName name="Excel_BuiltIn_Print_Area_16" localSheetId="29">#REF!</definedName>
    <definedName name="Excel_BuiltIn_Print_Area_16" localSheetId="37">#REF!</definedName>
    <definedName name="Excel_BuiltIn_Print_Area_16" localSheetId="42">#REF!</definedName>
    <definedName name="Excel_BuiltIn_Print_Area_16" localSheetId="27">#REF!</definedName>
    <definedName name="Excel_BuiltIn_Print_Area_16" localSheetId="9">#REF!</definedName>
    <definedName name="Excel_BuiltIn_Print_Area_16" localSheetId="7">#REF!</definedName>
    <definedName name="Excel_BuiltIn_Print_Area_16" localSheetId="8">#REF!</definedName>
    <definedName name="Excel_BuiltIn_Print_Area_16" localSheetId="34">#REF!</definedName>
    <definedName name="Excel_BuiltIn_Print_Area_16" localSheetId="20">#REF!</definedName>
    <definedName name="Excel_BuiltIn_Print_Area_16" localSheetId="21">#REF!</definedName>
    <definedName name="Excel_BuiltIn_Print_Area_16" localSheetId="19">#REF!</definedName>
    <definedName name="Excel_BuiltIn_Print_Area_16" localSheetId="2">#REF!</definedName>
    <definedName name="Excel_BuiltIn_Print_Area_16" localSheetId="12">#REF!</definedName>
    <definedName name="Excel_BuiltIn_Print_Area_16" localSheetId="10">#REF!</definedName>
    <definedName name="Excel_BuiltIn_Print_Area_16" localSheetId="11">#REF!</definedName>
    <definedName name="Excel_BuiltIn_Print_Area_16" localSheetId="38">#REF!</definedName>
    <definedName name="Excel_BuiltIn_Print_Area_16" localSheetId="26">#REF!</definedName>
    <definedName name="Excel_BuiltIn_Print_Area_16" localSheetId="39">#REF!</definedName>
    <definedName name="Excel_BuiltIn_Print_Area_16" localSheetId="24">#REF!</definedName>
    <definedName name="Excel_BuiltIn_Print_Area_16" localSheetId="17">#REF!</definedName>
    <definedName name="Excel_BuiltIn_Print_Area_16" localSheetId="18">#REF!</definedName>
    <definedName name="Excel_BuiltIn_Print_Area_16" localSheetId="36">#REF!</definedName>
    <definedName name="Excel_BuiltIn_Print_Area_16" localSheetId="30">#REF!</definedName>
    <definedName name="Excel_BuiltIn_Print_Area_16" localSheetId="32">#REF!</definedName>
    <definedName name="Excel_BuiltIn_Print_Area_16" localSheetId="14">#REF!</definedName>
    <definedName name="Excel_BuiltIn_Print_Area_16" localSheetId="13">#REF!</definedName>
    <definedName name="Excel_BuiltIn_Print_Area_16" localSheetId="22">#REF!</definedName>
    <definedName name="Excel_BuiltIn_Print_Area_16">#REF!</definedName>
    <definedName name="_4Excel_BuiltIn_Print_Area_16_1">#N/A</definedName>
    <definedName name="Excel_BuiltIn_Print_Area_16_16">#N/A</definedName>
    <definedName name="Excel_BuiltIn_Print_Area_16_29">#N/A</definedName>
    <definedName name="Excel_BuiltIn_Print_Area_16_31">#N/A</definedName>
    <definedName name="Excel_BuiltIn_Print_Area_19" localSheetId="5">#REF!</definedName>
    <definedName name="Excel_BuiltIn_Print_Area_19" localSheetId="4">#REF!</definedName>
    <definedName name="Excel_BuiltIn_Print_Area_19" localSheetId="35">#REF!</definedName>
    <definedName name="Excel_BuiltIn_Print_Area_19" localSheetId="31">#REF!</definedName>
    <definedName name="Excel_BuiltIn_Print_Area_19" localSheetId="40">#REF!</definedName>
    <definedName name="Excel_BuiltIn_Print_Area_19" localSheetId="3">#REF!</definedName>
    <definedName name="Excel_BuiltIn_Print_Area_19" localSheetId="33">#REF!</definedName>
    <definedName name="Excel_BuiltIn_Print_Area_19" localSheetId="25">#REF!</definedName>
    <definedName name="Excel_BuiltIn_Print_Area_19" localSheetId="16">#REF!</definedName>
    <definedName name="Excel_BuiltIn_Print_Area_19" localSheetId="15">#REF!</definedName>
    <definedName name="Excel_BuiltIn_Print_Area_19" localSheetId="6">#REF!</definedName>
    <definedName name="Excel_BuiltIn_Print_Area_19" localSheetId="23">#REF!</definedName>
    <definedName name="Excel_BuiltIn_Print_Area_19" localSheetId="28">#REF!</definedName>
    <definedName name="Excel_BuiltIn_Print_Area_19" localSheetId="29">#REF!</definedName>
    <definedName name="Excel_BuiltIn_Print_Area_19" localSheetId="37">#REF!</definedName>
    <definedName name="Excel_BuiltIn_Print_Area_19" localSheetId="42">#REF!</definedName>
    <definedName name="Excel_BuiltIn_Print_Area_19" localSheetId="27">#REF!</definedName>
    <definedName name="Excel_BuiltIn_Print_Area_19" localSheetId="9">#REF!</definedName>
    <definedName name="Excel_BuiltIn_Print_Area_19" localSheetId="7">#REF!</definedName>
    <definedName name="Excel_BuiltIn_Print_Area_19" localSheetId="8">#REF!</definedName>
    <definedName name="Excel_BuiltIn_Print_Area_19" localSheetId="34">#REF!</definedName>
    <definedName name="Excel_BuiltIn_Print_Area_19" localSheetId="20">#REF!</definedName>
    <definedName name="Excel_BuiltIn_Print_Area_19" localSheetId="21">#REF!</definedName>
    <definedName name="Excel_BuiltIn_Print_Area_19" localSheetId="19">#REF!</definedName>
    <definedName name="Excel_BuiltIn_Print_Area_19" localSheetId="2">#REF!</definedName>
    <definedName name="Excel_BuiltIn_Print_Area_19" localSheetId="12">#REF!</definedName>
    <definedName name="Excel_BuiltIn_Print_Area_19" localSheetId="10">#REF!</definedName>
    <definedName name="Excel_BuiltIn_Print_Area_19" localSheetId="11">#REF!</definedName>
    <definedName name="Excel_BuiltIn_Print_Area_19" localSheetId="38">#REF!</definedName>
    <definedName name="Excel_BuiltIn_Print_Area_19" localSheetId="26">#REF!</definedName>
    <definedName name="Excel_BuiltIn_Print_Area_19" localSheetId="39">#REF!</definedName>
    <definedName name="Excel_BuiltIn_Print_Area_19" localSheetId="24">#REF!</definedName>
    <definedName name="Excel_BuiltIn_Print_Area_19" localSheetId="17">#REF!</definedName>
    <definedName name="Excel_BuiltIn_Print_Area_19" localSheetId="18">#REF!</definedName>
    <definedName name="Excel_BuiltIn_Print_Area_19" localSheetId="36">#REF!</definedName>
    <definedName name="Excel_BuiltIn_Print_Area_19" localSheetId="30">#REF!</definedName>
    <definedName name="Excel_BuiltIn_Print_Area_19" localSheetId="32">#REF!</definedName>
    <definedName name="Excel_BuiltIn_Print_Area_19" localSheetId="14">#REF!</definedName>
    <definedName name="Excel_BuiltIn_Print_Area_19" localSheetId="13">#REF!</definedName>
    <definedName name="Excel_BuiltIn_Print_Area_19" localSheetId="22">#REF!</definedName>
    <definedName name="Excel_BuiltIn_Print_Area_19">#REF!</definedName>
    <definedName name="_5Excel_BuiltIn_Print_Area_19_1">#N/A</definedName>
    <definedName name="Excel_BuiltIn_Print_Area_19_16">#N/A</definedName>
    <definedName name="Excel_BuiltIn_Print_Area_19_29">#N/A</definedName>
    <definedName name="Excel_BuiltIn_Print_Area_19_31">#N/A</definedName>
    <definedName name="Excel_BuiltIn_Print_Area_20" localSheetId="5">#REF!</definedName>
    <definedName name="Excel_BuiltIn_Print_Area_20" localSheetId="4">#REF!</definedName>
    <definedName name="Excel_BuiltIn_Print_Area_20" localSheetId="35">#REF!</definedName>
    <definedName name="Excel_BuiltIn_Print_Area_20" localSheetId="31">#REF!</definedName>
    <definedName name="Excel_BuiltIn_Print_Area_20" localSheetId="40">#REF!</definedName>
    <definedName name="Excel_BuiltIn_Print_Area_20" localSheetId="3">#REF!</definedName>
    <definedName name="Excel_BuiltIn_Print_Area_20" localSheetId="33">#REF!</definedName>
    <definedName name="Excel_BuiltIn_Print_Area_20" localSheetId="25">#REF!</definedName>
    <definedName name="Excel_BuiltIn_Print_Area_20" localSheetId="16">#REF!</definedName>
    <definedName name="Excel_BuiltIn_Print_Area_20" localSheetId="15">#REF!</definedName>
    <definedName name="Excel_BuiltIn_Print_Area_20" localSheetId="6">#REF!</definedName>
    <definedName name="Excel_BuiltIn_Print_Area_20" localSheetId="23">#REF!</definedName>
    <definedName name="Excel_BuiltIn_Print_Area_20" localSheetId="28">#REF!</definedName>
    <definedName name="Excel_BuiltIn_Print_Area_20" localSheetId="29">#REF!</definedName>
    <definedName name="Excel_BuiltIn_Print_Area_20" localSheetId="37">#REF!</definedName>
    <definedName name="Excel_BuiltIn_Print_Area_20" localSheetId="42">#REF!</definedName>
    <definedName name="Excel_BuiltIn_Print_Area_20" localSheetId="27">#REF!</definedName>
    <definedName name="Excel_BuiltIn_Print_Area_20" localSheetId="9">#REF!</definedName>
    <definedName name="Excel_BuiltIn_Print_Area_20" localSheetId="7">#REF!</definedName>
    <definedName name="Excel_BuiltIn_Print_Area_20" localSheetId="8">#REF!</definedName>
    <definedName name="Excel_BuiltIn_Print_Area_20" localSheetId="34">#REF!</definedName>
    <definedName name="Excel_BuiltIn_Print_Area_20" localSheetId="20">#REF!</definedName>
    <definedName name="Excel_BuiltIn_Print_Area_20" localSheetId="21">#REF!</definedName>
    <definedName name="Excel_BuiltIn_Print_Area_20" localSheetId="19">#REF!</definedName>
    <definedName name="Excel_BuiltIn_Print_Area_20" localSheetId="2">#REF!</definedName>
    <definedName name="Excel_BuiltIn_Print_Area_20" localSheetId="12">#REF!</definedName>
    <definedName name="Excel_BuiltIn_Print_Area_20" localSheetId="10">#REF!</definedName>
    <definedName name="Excel_BuiltIn_Print_Area_20" localSheetId="11">#REF!</definedName>
    <definedName name="Excel_BuiltIn_Print_Area_20" localSheetId="38">#REF!</definedName>
    <definedName name="Excel_BuiltIn_Print_Area_20" localSheetId="26">#REF!</definedName>
    <definedName name="Excel_BuiltIn_Print_Area_20" localSheetId="39">#REF!</definedName>
    <definedName name="Excel_BuiltIn_Print_Area_20" localSheetId="24">#REF!</definedName>
    <definedName name="Excel_BuiltIn_Print_Area_20" localSheetId="17">#REF!</definedName>
    <definedName name="Excel_BuiltIn_Print_Area_20" localSheetId="18">#REF!</definedName>
    <definedName name="Excel_BuiltIn_Print_Area_20" localSheetId="36">#REF!</definedName>
    <definedName name="Excel_BuiltIn_Print_Area_20" localSheetId="30">#REF!</definedName>
    <definedName name="Excel_BuiltIn_Print_Area_20" localSheetId="32">#REF!</definedName>
    <definedName name="Excel_BuiltIn_Print_Area_20" localSheetId="14">#REF!</definedName>
    <definedName name="Excel_BuiltIn_Print_Area_20" localSheetId="13">#REF!</definedName>
    <definedName name="Excel_BuiltIn_Print_Area_20" localSheetId="22">#REF!</definedName>
    <definedName name="Excel_BuiltIn_Print_Area_20">#REF!</definedName>
    <definedName name="_6Excel_BuiltIn_Print_Area_20_1">#N/A</definedName>
    <definedName name="Excel_BuiltIn_Print_Area_20_16">#N/A</definedName>
    <definedName name="Excel_BuiltIn_Print_Area_20_29">#N/A</definedName>
    <definedName name="Excel_BuiltIn_Print_Area_20_31">#N/A</definedName>
    <definedName name="Excel_BuiltIn_Print_Area_21" localSheetId="5">#REF!</definedName>
    <definedName name="Excel_BuiltIn_Print_Area_21" localSheetId="4">#REF!</definedName>
    <definedName name="Excel_BuiltIn_Print_Area_21" localSheetId="35">#REF!</definedName>
    <definedName name="Excel_BuiltIn_Print_Area_21" localSheetId="31">#REF!</definedName>
    <definedName name="Excel_BuiltIn_Print_Area_21" localSheetId="40">#REF!</definedName>
    <definedName name="Excel_BuiltIn_Print_Area_21" localSheetId="3">#REF!</definedName>
    <definedName name="Excel_BuiltIn_Print_Area_21" localSheetId="33">#REF!</definedName>
    <definedName name="Excel_BuiltIn_Print_Area_21" localSheetId="25">#REF!</definedName>
    <definedName name="Excel_BuiltIn_Print_Area_21" localSheetId="16">#REF!</definedName>
    <definedName name="Excel_BuiltIn_Print_Area_21" localSheetId="15">#REF!</definedName>
    <definedName name="Excel_BuiltIn_Print_Area_21" localSheetId="6">#REF!</definedName>
    <definedName name="Excel_BuiltIn_Print_Area_21" localSheetId="23">#REF!</definedName>
    <definedName name="Excel_BuiltIn_Print_Area_21" localSheetId="28">#REF!</definedName>
    <definedName name="Excel_BuiltIn_Print_Area_21" localSheetId="29">#REF!</definedName>
    <definedName name="Excel_BuiltIn_Print_Area_21" localSheetId="37">#REF!</definedName>
    <definedName name="Excel_BuiltIn_Print_Area_21" localSheetId="42">#REF!</definedName>
    <definedName name="Excel_BuiltIn_Print_Area_21" localSheetId="27">#REF!</definedName>
    <definedName name="Excel_BuiltIn_Print_Area_21" localSheetId="9">#REF!</definedName>
    <definedName name="Excel_BuiltIn_Print_Area_21" localSheetId="7">#REF!</definedName>
    <definedName name="Excel_BuiltIn_Print_Area_21" localSheetId="8">#REF!</definedName>
    <definedName name="Excel_BuiltIn_Print_Area_21" localSheetId="34">#REF!</definedName>
    <definedName name="Excel_BuiltIn_Print_Area_21" localSheetId="20">#REF!</definedName>
    <definedName name="Excel_BuiltIn_Print_Area_21" localSheetId="21">#REF!</definedName>
    <definedName name="Excel_BuiltIn_Print_Area_21" localSheetId="19">#REF!</definedName>
    <definedName name="Excel_BuiltIn_Print_Area_21" localSheetId="2">#REF!</definedName>
    <definedName name="Excel_BuiltIn_Print_Area_21" localSheetId="12">#REF!</definedName>
    <definedName name="Excel_BuiltIn_Print_Area_21" localSheetId="10">#REF!</definedName>
    <definedName name="Excel_BuiltIn_Print_Area_21" localSheetId="11">#REF!</definedName>
    <definedName name="Excel_BuiltIn_Print_Area_21" localSheetId="38">#REF!</definedName>
    <definedName name="Excel_BuiltIn_Print_Area_21" localSheetId="26">#REF!</definedName>
    <definedName name="Excel_BuiltIn_Print_Area_21" localSheetId="39">#REF!</definedName>
    <definedName name="Excel_BuiltIn_Print_Area_21" localSheetId="24">#REF!</definedName>
    <definedName name="Excel_BuiltIn_Print_Area_21" localSheetId="17">#REF!</definedName>
    <definedName name="Excel_BuiltIn_Print_Area_21" localSheetId="18">#REF!</definedName>
    <definedName name="Excel_BuiltIn_Print_Area_21" localSheetId="36">#REF!</definedName>
    <definedName name="Excel_BuiltIn_Print_Area_21" localSheetId="30">#REF!</definedName>
    <definedName name="Excel_BuiltIn_Print_Area_21" localSheetId="32">#REF!</definedName>
    <definedName name="Excel_BuiltIn_Print_Area_21" localSheetId="14">#REF!</definedName>
    <definedName name="Excel_BuiltIn_Print_Area_21" localSheetId="13">#REF!</definedName>
    <definedName name="Excel_BuiltIn_Print_Area_21" localSheetId="22">#REF!</definedName>
    <definedName name="Excel_BuiltIn_Print_Area_21">#REF!</definedName>
    <definedName name="_7Excel_BuiltIn_Print_Area_21_1">#N/A</definedName>
    <definedName name="Excel_BuiltIn_Print_Area_21_16">#N/A</definedName>
    <definedName name="Excel_BuiltIn_Print_Area_21_29">#N/A</definedName>
    <definedName name="Excel_BuiltIn_Print_Area_21_31">#N/A</definedName>
    <definedName name="Excel_BuiltIn_Print_Area_4" localSheetId="5">#REF!</definedName>
    <definedName name="Excel_BuiltIn_Print_Area_4" localSheetId="4">#REF!</definedName>
    <definedName name="Excel_BuiltIn_Print_Area_4" localSheetId="35">#REF!</definedName>
    <definedName name="Excel_BuiltIn_Print_Area_4" localSheetId="31">#REF!</definedName>
    <definedName name="Excel_BuiltIn_Print_Area_4" localSheetId="40">#REF!</definedName>
    <definedName name="Excel_BuiltIn_Print_Area_4" localSheetId="3">#REF!</definedName>
    <definedName name="Excel_BuiltIn_Print_Area_4" localSheetId="33">#REF!</definedName>
    <definedName name="Excel_BuiltIn_Print_Area_4" localSheetId="25">#REF!</definedName>
    <definedName name="Excel_BuiltIn_Print_Area_4" localSheetId="16">#REF!</definedName>
    <definedName name="Excel_BuiltIn_Print_Area_4" localSheetId="15">#REF!</definedName>
    <definedName name="Excel_BuiltIn_Print_Area_4" localSheetId="6">#REF!</definedName>
    <definedName name="Excel_BuiltIn_Print_Area_4" localSheetId="23">#REF!</definedName>
    <definedName name="Excel_BuiltIn_Print_Area_4" localSheetId="28">#REF!</definedName>
    <definedName name="Excel_BuiltIn_Print_Area_4" localSheetId="29">#REF!</definedName>
    <definedName name="Excel_BuiltIn_Print_Area_4" localSheetId="37">#REF!</definedName>
    <definedName name="Excel_BuiltIn_Print_Area_4" localSheetId="42">#REF!</definedName>
    <definedName name="Excel_BuiltIn_Print_Area_4" localSheetId="27">#REF!</definedName>
    <definedName name="Excel_BuiltIn_Print_Area_4" localSheetId="9">#REF!</definedName>
    <definedName name="Excel_BuiltIn_Print_Area_4" localSheetId="7">#REF!</definedName>
    <definedName name="Excel_BuiltIn_Print_Area_4" localSheetId="8">#REF!</definedName>
    <definedName name="Excel_BuiltIn_Print_Area_4" localSheetId="34">#REF!</definedName>
    <definedName name="Excel_BuiltIn_Print_Area_4" localSheetId="20">#REF!</definedName>
    <definedName name="Excel_BuiltIn_Print_Area_4" localSheetId="21">#REF!</definedName>
    <definedName name="Excel_BuiltIn_Print_Area_4" localSheetId="19">#REF!</definedName>
    <definedName name="Excel_BuiltIn_Print_Area_4" localSheetId="2">#REF!</definedName>
    <definedName name="Excel_BuiltIn_Print_Area_4" localSheetId="12">#REF!</definedName>
    <definedName name="Excel_BuiltIn_Print_Area_4" localSheetId="10">#REF!</definedName>
    <definedName name="Excel_BuiltIn_Print_Area_4" localSheetId="11">#REF!</definedName>
    <definedName name="Excel_BuiltIn_Print_Area_4" localSheetId="38">#REF!</definedName>
    <definedName name="Excel_BuiltIn_Print_Area_4" localSheetId="26">#REF!</definedName>
    <definedName name="Excel_BuiltIn_Print_Area_4" localSheetId="39">#REF!</definedName>
    <definedName name="Excel_BuiltIn_Print_Area_4" localSheetId="24">#REF!</definedName>
    <definedName name="Excel_BuiltIn_Print_Area_4" localSheetId="17">#REF!</definedName>
    <definedName name="Excel_BuiltIn_Print_Area_4" localSheetId="18">#REF!</definedName>
    <definedName name="Excel_BuiltIn_Print_Area_4" localSheetId="36">#REF!</definedName>
    <definedName name="Excel_BuiltIn_Print_Area_4" localSheetId="30">#REF!</definedName>
    <definedName name="Excel_BuiltIn_Print_Area_4" localSheetId="32">#REF!</definedName>
    <definedName name="Excel_BuiltIn_Print_Area_4" localSheetId="14">#REF!</definedName>
    <definedName name="Excel_BuiltIn_Print_Area_4" localSheetId="13">#REF!</definedName>
    <definedName name="Excel_BuiltIn_Print_Area_4" localSheetId="22">#REF!</definedName>
    <definedName name="Excel_BuiltIn_Print_Area_4">#REF!</definedName>
    <definedName name="_8Excel_BuiltIn_Print_Area_4_1">#N/A</definedName>
    <definedName name="Excel_BuiltIn_Print_Area_4_16">#N/A</definedName>
    <definedName name="Excel_BuiltIn_Print_Area_4_29">#N/A</definedName>
    <definedName name="Excel_BuiltIn_Print_Area_4_31">#N/A</definedName>
    <definedName name="Excel_BuiltIn_Print_Area_5" localSheetId="5">#REF!</definedName>
    <definedName name="Excel_BuiltIn_Print_Area_5" localSheetId="4">#REF!</definedName>
    <definedName name="Excel_BuiltIn_Print_Area_5" localSheetId="35">#REF!</definedName>
    <definedName name="Excel_BuiltIn_Print_Area_5" localSheetId="31">#REF!</definedName>
    <definedName name="Excel_BuiltIn_Print_Area_5" localSheetId="40">#REF!</definedName>
    <definedName name="Excel_BuiltIn_Print_Area_5" localSheetId="3">#REF!</definedName>
    <definedName name="Excel_BuiltIn_Print_Area_5" localSheetId="33">#REF!</definedName>
    <definedName name="Excel_BuiltIn_Print_Area_5" localSheetId="25">#REF!</definedName>
    <definedName name="Excel_BuiltIn_Print_Area_5" localSheetId="16">#REF!</definedName>
    <definedName name="Excel_BuiltIn_Print_Area_5" localSheetId="15">#REF!</definedName>
    <definedName name="Excel_BuiltIn_Print_Area_5" localSheetId="6">#REF!</definedName>
    <definedName name="Excel_BuiltIn_Print_Area_5" localSheetId="23">#REF!</definedName>
    <definedName name="Excel_BuiltIn_Print_Area_5" localSheetId="28">#REF!</definedName>
    <definedName name="Excel_BuiltIn_Print_Area_5" localSheetId="29">#REF!</definedName>
    <definedName name="Excel_BuiltIn_Print_Area_5" localSheetId="37">#REF!</definedName>
    <definedName name="Excel_BuiltIn_Print_Area_5" localSheetId="42">#REF!</definedName>
    <definedName name="Excel_BuiltIn_Print_Area_5" localSheetId="27">#REF!</definedName>
    <definedName name="Excel_BuiltIn_Print_Area_5" localSheetId="9">#REF!</definedName>
    <definedName name="Excel_BuiltIn_Print_Area_5" localSheetId="7">#REF!</definedName>
    <definedName name="Excel_BuiltIn_Print_Area_5" localSheetId="8">#REF!</definedName>
    <definedName name="Excel_BuiltIn_Print_Area_5" localSheetId="34">#REF!</definedName>
    <definedName name="Excel_BuiltIn_Print_Area_5" localSheetId="20">#REF!</definedName>
    <definedName name="Excel_BuiltIn_Print_Area_5" localSheetId="21">#REF!</definedName>
    <definedName name="Excel_BuiltIn_Print_Area_5" localSheetId="19">#REF!</definedName>
    <definedName name="Excel_BuiltIn_Print_Area_5" localSheetId="2">#REF!</definedName>
    <definedName name="Excel_BuiltIn_Print_Area_5" localSheetId="12">#REF!</definedName>
    <definedName name="Excel_BuiltIn_Print_Area_5" localSheetId="10">#REF!</definedName>
    <definedName name="Excel_BuiltIn_Print_Area_5" localSheetId="11">#REF!</definedName>
    <definedName name="Excel_BuiltIn_Print_Area_5" localSheetId="38">#REF!</definedName>
    <definedName name="Excel_BuiltIn_Print_Area_5" localSheetId="26">#REF!</definedName>
    <definedName name="Excel_BuiltIn_Print_Area_5" localSheetId="39">#REF!</definedName>
    <definedName name="Excel_BuiltIn_Print_Area_5" localSheetId="24">#REF!</definedName>
    <definedName name="Excel_BuiltIn_Print_Area_5" localSheetId="17">#REF!</definedName>
    <definedName name="Excel_BuiltIn_Print_Area_5" localSheetId="18">#REF!</definedName>
    <definedName name="Excel_BuiltIn_Print_Area_5" localSheetId="36">#REF!</definedName>
    <definedName name="Excel_BuiltIn_Print_Area_5" localSheetId="30">#REF!</definedName>
    <definedName name="Excel_BuiltIn_Print_Area_5" localSheetId="32">#REF!</definedName>
    <definedName name="Excel_BuiltIn_Print_Area_5" localSheetId="14">#REF!</definedName>
    <definedName name="Excel_BuiltIn_Print_Area_5" localSheetId="13">#REF!</definedName>
    <definedName name="Excel_BuiltIn_Print_Area_5" localSheetId="22">#REF!</definedName>
    <definedName name="Excel_BuiltIn_Print_Area_5">#REF!</definedName>
    <definedName name="_9Excel_BuiltIn_Print_Area_5_1">#N/A</definedName>
    <definedName name="Excel_BuiltIn_Print_Area_5_16">#N/A</definedName>
    <definedName name="Excel_BuiltIn_Print_Area_5_29">#N/A</definedName>
    <definedName name="Excel_BuiltIn_Print_Area_5_31">#N/A</definedName>
    <definedName name="Excel_BuiltIn_Print_Area_9" localSheetId="5">#REF!</definedName>
    <definedName name="Excel_BuiltIn_Print_Area_9" localSheetId="4">#REF!</definedName>
    <definedName name="Excel_BuiltIn_Print_Area_9" localSheetId="35">#REF!</definedName>
    <definedName name="Excel_BuiltIn_Print_Area_9" localSheetId="31">#REF!</definedName>
    <definedName name="Excel_BuiltIn_Print_Area_9" localSheetId="40">#REF!</definedName>
    <definedName name="Excel_BuiltIn_Print_Area_9" localSheetId="3">#REF!</definedName>
    <definedName name="Excel_BuiltIn_Print_Area_9" localSheetId="33">#REF!</definedName>
    <definedName name="Excel_BuiltIn_Print_Area_9" localSheetId="25">#REF!</definedName>
    <definedName name="Excel_BuiltIn_Print_Area_9" localSheetId="16">#REF!</definedName>
    <definedName name="Excel_BuiltIn_Print_Area_9" localSheetId="15">#REF!</definedName>
    <definedName name="Excel_BuiltIn_Print_Area_9" localSheetId="6">#REF!</definedName>
    <definedName name="Excel_BuiltIn_Print_Area_9" localSheetId="23">#REF!</definedName>
    <definedName name="Excel_BuiltIn_Print_Area_9" localSheetId="28">#REF!</definedName>
    <definedName name="Excel_BuiltIn_Print_Area_9" localSheetId="29">#REF!</definedName>
    <definedName name="Excel_BuiltIn_Print_Area_9" localSheetId="37">#REF!</definedName>
    <definedName name="Excel_BuiltIn_Print_Area_9" localSheetId="42">#REF!</definedName>
    <definedName name="Excel_BuiltIn_Print_Area_9" localSheetId="27">#REF!</definedName>
    <definedName name="Excel_BuiltIn_Print_Area_9" localSheetId="9">#REF!</definedName>
    <definedName name="Excel_BuiltIn_Print_Area_9" localSheetId="7">#REF!</definedName>
    <definedName name="Excel_BuiltIn_Print_Area_9" localSheetId="8">#REF!</definedName>
    <definedName name="Excel_BuiltIn_Print_Area_9" localSheetId="34">#REF!</definedName>
    <definedName name="Excel_BuiltIn_Print_Area_9" localSheetId="20">#REF!</definedName>
    <definedName name="Excel_BuiltIn_Print_Area_9" localSheetId="21">#REF!</definedName>
    <definedName name="Excel_BuiltIn_Print_Area_9" localSheetId="19">#REF!</definedName>
    <definedName name="Excel_BuiltIn_Print_Area_9" localSheetId="2">#REF!</definedName>
    <definedName name="Excel_BuiltIn_Print_Area_9" localSheetId="12">#REF!</definedName>
    <definedName name="Excel_BuiltIn_Print_Area_9" localSheetId="10">#REF!</definedName>
    <definedName name="Excel_BuiltIn_Print_Area_9" localSheetId="11">#REF!</definedName>
    <definedName name="Excel_BuiltIn_Print_Area_9" localSheetId="38">#REF!</definedName>
    <definedName name="Excel_BuiltIn_Print_Area_9" localSheetId="26">#REF!</definedName>
    <definedName name="Excel_BuiltIn_Print_Area_9" localSheetId="39">#REF!</definedName>
    <definedName name="Excel_BuiltIn_Print_Area_9" localSheetId="24">#REF!</definedName>
    <definedName name="Excel_BuiltIn_Print_Area_9" localSheetId="17">#REF!</definedName>
    <definedName name="Excel_BuiltIn_Print_Area_9" localSheetId="18">#REF!</definedName>
    <definedName name="Excel_BuiltIn_Print_Area_9" localSheetId="36">#REF!</definedName>
    <definedName name="Excel_BuiltIn_Print_Area_9" localSheetId="30">#REF!</definedName>
    <definedName name="Excel_BuiltIn_Print_Area_9" localSheetId="32">#REF!</definedName>
    <definedName name="Excel_BuiltIn_Print_Area_9" localSheetId="14">#REF!</definedName>
    <definedName name="Excel_BuiltIn_Print_Area_9" localSheetId="13">#REF!</definedName>
    <definedName name="Excel_BuiltIn_Print_Area_9" localSheetId="22">#REF!</definedName>
    <definedName name="Excel_BuiltIn_Print_Area_9">#REF!</definedName>
    <definedName name="_10Excel_BuiltIn_Print_Area_9_1">#N/A</definedName>
    <definedName name="Excel_BuiltIn_Print_Area_9_16">#N/A</definedName>
    <definedName name="Excel_BuiltIn_Print_Area_9_29">#N/A</definedName>
    <definedName name="Excel_BuiltIn_Print_Area_9_31">#N/A</definedName>
    <definedName name="_xlnm.Print_Area" localSheetId="5">'100m.'!$A$1:$P$38</definedName>
    <definedName name="_xlnm.Print_Area" localSheetId="4">'100m. SEÇME(2)'!$A$1:$P$38</definedName>
    <definedName name="_xlnm.Print_Area" localSheetId="35">'100m.Eng.'!$A$1:$P$38</definedName>
    <definedName name="_xlnm.Print_Area" localSheetId="31">'100m.Eng.SEÇME(1)'!$A$1:$P$38</definedName>
    <definedName name="_xlnm.Print_Area" localSheetId="40">'100m.Eng.SEÇME(2)'!$A$1:$P$38</definedName>
    <definedName name="_xlnm.Print_Area" localSheetId="3">'100m.SEÇME (1)'!$A$1:$P$54</definedName>
    <definedName name="_xlnm.Print_Area" localSheetId="33">'1500m.'!$A$1:$P$46</definedName>
    <definedName name="_xlnm.Print_Area" localSheetId="25">'200m.'!$A$1:$P$46</definedName>
    <definedName name="_xlnm.Print_Area" localSheetId="16">'200m.SEÇME (1)'!$A$1:$P$46</definedName>
    <definedName name="_xlnm.Print_Area" localSheetId="15">'3000m.'!$A$1:$P$50</definedName>
    <definedName name="_xlnm.Print_Area" localSheetId="6">'400m.'!$A$1:$P$54</definedName>
    <definedName name="_xlnm.Print_Area" localSheetId="23">'400m.Eng.'!$A$1:$P$38</definedName>
    <definedName name="_xlnm.Print_Area" localSheetId="28">'4x100m.'!$A$1:$P$38</definedName>
    <definedName name="_xlnm.Print_Area" localSheetId="29">'4x100m. (Liste)'!$A$1:$M$73</definedName>
    <definedName name="_xlnm.Print_Area" localSheetId="37">'4x400m.'!$A$1:$P$38</definedName>
    <definedName name="_xlnm.Print_Area" localSheetId="42">'4x400m. (Liste)'!$A$1:$M$73</definedName>
    <definedName name="_xlnm.Print_Area" localSheetId="27">'800m.'!$A$1:$P$51</definedName>
    <definedName name="_xlnm.Print_Area" localSheetId="9">Cirit!$A$1:$P$45</definedName>
    <definedName name="_xlnm.Print_Area" localSheetId="7">'Cirit SEÇME (A)'!$A$1:$P$45</definedName>
    <definedName name="_xlnm.Print_Area" localSheetId="8">'Cirit SEÇME (B)'!$A$1:$P$45</definedName>
    <definedName name="_xlnm.Print_Area" localSheetId="34">Çekiç!$A$1:$P$45</definedName>
    <definedName name="_xlnm.Print_Area" localSheetId="20">Disk!$A$1:$P$45</definedName>
    <definedName name="_xlnm.Print_Area" localSheetId="21">'Disk SEÇME (B)'!$A$1:$P$45</definedName>
    <definedName name="_xlnm.Print_Area" localSheetId="19">'Disk SEÇMİ (A)'!$A$1:$P$45</definedName>
    <definedName name="_xlnm.Print_Area" localSheetId="2">'FERDİ KAYIT LİSTESİ'!$A$1:$L$251</definedName>
    <definedName name="_xlnm.Print_Area" localSheetId="12">Gülle!$A$1:$P$45</definedName>
    <definedName name="_xlnm.Print_Area" localSheetId="10">'Gülle SEÇME (A)'!$A$1:$P$45</definedName>
    <definedName name="_xlnm.Print_Area" localSheetId="11">'Gülle SEÇME (B)'!$A$1:$P$45</definedName>
    <definedName name="_xlnm.Print_Area" localSheetId="38">'KAYIT LİSTESİ'!$A$1:$L$751</definedName>
    <definedName name="_xlnm.Print_Area" localSheetId="26">Sırık!$A$1:$BQ$35</definedName>
    <definedName name="_xlnm.Print_Area" localSheetId="43">'TAKIM LİSTE'!$A$1:$F$28</definedName>
    <definedName name="_xlnm.Print_Area" localSheetId="39">'TAKIM PUAN'!$A$1:$AP$60</definedName>
    <definedName name="_xlnm.Print_Area" localSheetId="24">Uzun!$A$1:$P$45</definedName>
    <definedName name="_xlnm.Print_Area" localSheetId="17">'Uzun SEÇME (A)'!$A$1:$P$45</definedName>
    <definedName name="_xlnm.Print_Area" localSheetId="18">'Uzun SEÇME (B)'!$A$1:$P$45</definedName>
    <definedName name="_xlnm.Print_Area" localSheetId="36">Üçadım!$A$1:$P$45</definedName>
    <definedName name="_xlnm.Print_Area" localSheetId="30">'Üçadım SEÇME (A)'!$A$1:$P$44</definedName>
    <definedName name="_xlnm.Print_Area" localSheetId="32">'Üçadım SEÇME (B)'!$A$1:$P$45</definedName>
    <definedName name="_xlnm.Print_Area" localSheetId="14">Yüksek!$A$1:$BQ$34</definedName>
    <definedName name="_xlnm.Print_Area" localSheetId="13">'Yüksek (A-B)'!$A$1:$BQ$70</definedName>
    <definedName name="_xlnm.Print_Area" localSheetId="22">'YÜRÜYÜŞ TASNİF DIŞI'!$A$1:$P$38</definedName>
    <definedName name="_xlnm.Print_Titles" localSheetId="2">'FERDİ KAYIT LİSTESİ'!$1:$3</definedName>
    <definedName name="_xlnm.Print_Titles" localSheetId="38">'KAYIT LİSTESİ'!$1:$3</definedName>
    <definedName name="_xlnm.Print_Titles" localSheetId="39">'TAKIM PUAN'!$1:$2</definedName>
  </definedNames>
  <calcPr calcId="125725" fullCalcOnLoad="1"/>
</workbook>
</file>

<file path=xl/calcChain.xml><?xml version="1.0" encoding="utf-8"?>
<calcChain xmlns="http://schemas.openxmlformats.org/spreadsheetml/2006/main">
  <c r="J16" i="331"/>
  <c r="N16"/>
  <c r="AK18" i="353"/>
  <c r="J17" i="331"/>
  <c r="J15"/>
  <c r="N15"/>
  <c r="AK12" i="353"/>
  <c r="J14" i="331"/>
  <c r="N14"/>
  <c r="AK9" i="353"/>
  <c r="J13" i="331"/>
  <c r="N13"/>
  <c r="AK17" i="353"/>
  <c r="J11" i="331"/>
  <c r="N11"/>
  <c r="AK7" i="353"/>
  <c r="J12" i="331"/>
  <c r="N12"/>
  <c r="AK8" i="353"/>
  <c r="J9" i="331"/>
  <c r="N9"/>
  <c r="AK31" i="353"/>
  <c r="J8" i="331"/>
  <c r="N8"/>
  <c r="AK13" i="353"/>
  <c r="J10" i="331"/>
  <c r="N10"/>
  <c r="AK11" i="353"/>
  <c r="J18" i="331"/>
  <c r="N18"/>
  <c r="AK20" i="353"/>
  <c r="N17" i="331"/>
  <c r="AK10" i="353"/>
  <c r="AK19"/>
  <c r="B742" i="262"/>
  <c r="J18" i="288"/>
  <c r="J17"/>
  <c r="J13"/>
  <c r="J14"/>
  <c r="J16"/>
  <c r="J15"/>
  <c r="J10"/>
  <c r="J12"/>
  <c r="J9"/>
  <c r="J11"/>
  <c r="J8"/>
  <c r="J19"/>
  <c r="J9" i="333"/>
  <c r="N9"/>
  <c r="Z31" i="353"/>
  <c r="J11" i="333"/>
  <c r="N11"/>
  <c r="Z15" i="353"/>
  <c r="J10" i="333"/>
  <c r="N10"/>
  <c r="Z11" i="353"/>
  <c r="J15" i="333"/>
  <c r="N15"/>
  <c r="Z7" i="353"/>
  <c r="J17" i="333"/>
  <c r="N17"/>
  <c r="Z13" i="353"/>
  <c r="J12" i="333"/>
  <c r="N12"/>
  <c r="Z9" i="353"/>
  <c r="J13" i="333"/>
  <c r="Z37" i="353"/>
  <c r="J14" i="333"/>
  <c r="N14"/>
  <c r="Z24" i="353"/>
  <c r="J16" i="333"/>
  <c r="N16"/>
  <c r="Z29" i="353"/>
  <c r="J18" i="333"/>
  <c r="N18"/>
  <c r="Z20" i="353"/>
  <c r="J8" i="333"/>
  <c r="N8"/>
  <c r="Z8" i="353"/>
  <c r="N13" i="333"/>
  <c r="Z12" i="353"/>
  <c r="J17" i="350"/>
  <c r="J15"/>
  <c r="J13"/>
  <c r="J11"/>
  <c r="J23"/>
  <c r="J12"/>
  <c r="J9"/>
  <c r="J14"/>
  <c r="J19"/>
  <c r="J20"/>
  <c r="J22"/>
  <c r="J8"/>
  <c r="J16"/>
  <c r="J10"/>
  <c r="J21"/>
  <c r="N18" i="288"/>
  <c r="F455" i="268"/>
  <c r="N17" i="288"/>
  <c r="N13"/>
  <c r="F459" i="268"/>
  <c r="N14" i="288"/>
  <c r="F458" i="268"/>
  <c r="N16" i="288"/>
  <c r="N15"/>
  <c r="N10"/>
  <c r="N12"/>
  <c r="N9"/>
  <c r="F463" i="268"/>
  <c r="N11" i="288"/>
  <c r="F457" i="268"/>
  <c r="N8" i="288"/>
  <c r="X7" i="353"/>
  <c r="N19" i="288"/>
  <c r="B739" i="262"/>
  <c r="B738"/>
  <c r="J19" i="334"/>
  <c r="J16"/>
  <c r="J17"/>
  <c r="J15"/>
  <c r="J14"/>
  <c r="J11"/>
  <c r="N11"/>
  <c r="J12"/>
  <c r="N12"/>
  <c r="J13"/>
  <c r="N13"/>
  <c r="J8"/>
  <c r="J10"/>
  <c r="J9"/>
  <c r="J18"/>
  <c r="N18"/>
  <c r="N20"/>
  <c r="J22"/>
  <c r="N22"/>
  <c r="J23"/>
  <c r="N23"/>
  <c r="J25"/>
  <c r="N25"/>
  <c r="J26"/>
  <c r="N26"/>
  <c r="J31"/>
  <c r="N12" i="339"/>
  <c r="K18" i="353"/>
  <c r="B733" i="262"/>
  <c r="N19" i="334"/>
  <c r="N16"/>
  <c r="N17"/>
  <c r="N15"/>
  <c r="N14"/>
  <c r="N8"/>
  <c r="I38" i="353"/>
  <c r="N10" i="334"/>
  <c r="I24" i="353"/>
  <c r="N9" i="334"/>
  <c r="I9" i="353"/>
  <c r="J32" i="334"/>
  <c r="J19" i="332"/>
  <c r="N19"/>
  <c r="M29" i="353"/>
  <c r="J17" i="332"/>
  <c r="N17"/>
  <c r="M28" i="353"/>
  <c r="J14" i="332"/>
  <c r="J15"/>
  <c r="N15"/>
  <c r="M12" i="353"/>
  <c r="J16" i="332"/>
  <c r="N16"/>
  <c r="M9" i="353"/>
  <c r="J12" i="332"/>
  <c r="N12"/>
  <c r="M7" i="353"/>
  <c r="J13" i="332"/>
  <c r="N13"/>
  <c r="M31" i="353"/>
  <c r="J11" i="332"/>
  <c r="N11"/>
  <c r="M15" i="353"/>
  <c r="J10" i="332"/>
  <c r="N10"/>
  <c r="M19" i="353"/>
  <c r="J9" i="332"/>
  <c r="N9"/>
  <c r="M8" i="353"/>
  <c r="J8" i="332"/>
  <c r="N8"/>
  <c r="M37" i="353"/>
  <c r="N14" i="332"/>
  <c r="N20"/>
  <c r="N21"/>
  <c r="M17" i="353"/>
  <c r="N22" i="332"/>
  <c r="N23"/>
  <c r="N24"/>
  <c r="M45" i="353"/>
  <c r="N25" i="332"/>
  <c r="N26"/>
  <c r="M14" i="353"/>
  <c r="N27" i="332"/>
  <c r="M20" i="353"/>
  <c r="N28" i="332"/>
  <c r="N29"/>
  <c r="M30" i="353"/>
  <c r="N30" i="332"/>
  <c r="N31"/>
  <c r="N32"/>
  <c r="M25" i="353"/>
  <c r="N33" i="332"/>
  <c r="N34"/>
  <c r="M26" i="353"/>
  <c r="N35" i="332"/>
  <c r="N36"/>
  <c r="J18"/>
  <c r="N18"/>
  <c r="M23" i="353"/>
  <c r="N4" i="346"/>
  <c r="B745" i="262"/>
  <c r="B743"/>
  <c r="B744"/>
  <c r="B747"/>
  <c r="B741"/>
  <c r="B740"/>
  <c r="B749"/>
  <c r="B750"/>
  <c r="B751"/>
  <c r="B746"/>
  <c r="B748"/>
  <c r="B725"/>
  <c r="B726"/>
  <c r="B727"/>
  <c r="B728"/>
  <c r="B729"/>
  <c r="B730"/>
  <c r="B731"/>
  <c r="B732"/>
  <c r="B734"/>
  <c r="B735"/>
  <c r="B736"/>
  <c r="B737"/>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M4" i="358"/>
  <c r="M3"/>
  <c r="G3"/>
  <c r="J13"/>
  <c r="J11"/>
  <c r="J9"/>
  <c r="J7"/>
  <c r="E4"/>
  <c r="A2"/>
  <c r="A1"/>
  <c r="C13"/>
  <c r="M4" i="356"/>
  <c r="E4"/>
  <c r="M3"/>
  <c r="G3"/>
  <c r="A2"/>
  <c r="A1"/>
  <c r="B651" i="262"/>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A1" i="268"/>
  <c r="K1"/>
  <c r="C3"/>
  <c r="D3"/>
  <c r="E3"/>
  <c r="F3"/>
  <c r="G3"/>
  <c r="J3"/>
  <c r="C4"/>
  <c r="D4"/>
  <c r="E4"/>
  <c r="F4"/>
  <c r="G4"/>
  <c r="J4"/>
  <c r="C5"/>
  <c r="D5"/>
  <c r="E5"/>
  <c r="F5"/>
  <c r="G5"/>
  <c r="J5"/>
  <c r="C6"/>
  <c r="D6"/>
  <c r="E6"/>
  <c r="F6"/>
  <c r="G6"/>
  <c r="J6"/>
  <c r="C7"/>
  <c r="D7"/>
  <c r="E7"/>
  <c r="F7"/>
  <c r="G7"/>
  <c r="J7"/>
  <c r="C8"/>
  <c r="D8"/>
  <c r="E8"/>
  <c r="F8"/>
  <c r="G8"/>
  <c r="J8"/>
  <c r="C9"/>
  <c r="D9"/>
  <c r="E9"/>
  <c r="F9"/>
  <c r="G9"/>
  <c r="J9"/>
  <c r="C10"/>
  <c r="D10"/>
  <c r="E10"/>
  <c r="F10"/>
  <c r="G10"/>
  <c r="J10"/>
  <c r="C11"/>
  <c r="D11"/>
  <c r="E11"/>
  <c r="F11"/>
  <c r="G11"/>
  <c r="J11"/>
  <c r="C12"/>
  <c r="D12"/>
  <c r="E12"/>
  <c r="F12"/>
  <c r="G12"/>
  <c r="J12"/>
  <c r="C13"/>
  <c r="D13"/>
  <c r="E13"/>
  <c r="F13"/>
  <c r="G13"/>
  <c r="J13"/>
  <c r="C14"/>
  <c r="D14"/>
  <c r="E14"/>
  <c r="F14"/>
  <c r="G14"/>
  <c r="J14"/>
  <c r="C15"/>
  <c r="D15"/>
  <c r="E15"/>
  <c r="F15"/>
  <c r="G15"/>
  <c r="J15"/>
  <c r="C16"/>
  <c r="D16"/>
  <c r="E16"/>
  <c r="F16"/>
  <c r="G16"/>
  <c r="J16"/>
  <c r="C17"/>
  <c r="D17"/>
  <c r="E17"/>
  <c r="F17"/>
  <c r="G17"/>
  <c r="J17"/>
  <c r="C18"/>
  <c r="D18"/>
  <c r="E18"/>
  <c r="F18"/>
  <c r="G18"/>
  <c r="J18"/>
  <c r="C19"/>
  <c r="D19"/>
  <c r="E19"/>
  <c r="F19"/>
  <c r="G19"/>
  <c r="J19"/>
  <c r="C20"/>
  <c r="D20"/>
  <c r="E20"/>
  <c r="F20"/>
  <c r="G20"/>
  <c r="J20"/>
  <c r="C21"/>
  <c r="D21"/>
  <c r="E21"/>
  <c r="F21"/>
  <c r="G21"/>
  <c r="J21"/>
  <c r="C22"/>
  <c r="D22"/>
  <c r="E22"/>
  <c r="F22"/>
  <c r="G22"/>
  <c r="J22"/>
  <c r="C23"/>
  <c r="D23"/>
  <c r="E23"/>
  <c r="F23"/>
  <c r="G23"/>
  <c r="J23"/>
  <c r="C24"/>
  <c r="D24"/>
  <c r="E24"/>
  <c r="F24"/>
  <c r="G24"/>
  <c r="J24"/>
  <c r="C25"/>
  <c r="D25"/>
  <c r="E25"/>
  <c r="F25"/>
  <c r="G25"/>
  <c r="J25"/>
  <c r="C26"/>
  <c r="D26"/>
  <c r="E26"/>
  <c r="F26"/>
  <c r="G26"/>
  <c r="J26"/>
  <c r="C27"/>
  <c r="D27"/>
  <c r="E27"/>
  <c r="F27"/>
  <c r="G27"/>
  <c r="J27"/>
  <c r="C28"/>
  <c r="D28"/>
  <c r="E28"/>
  <c r="F28"/>
  <c r="G28"/>
  <c r="J28"/>
  <c r="C29"/>
  <c r="D29"/>
  <c r="E29"/>
  <c r="F29"/>
  <c r="G29"/>
  <c r="J29"/>
  <c r="C30"/>
  <c r="D30"/>
  <c r="E30"/>
  <c r="F30"/>
  <c r="G30"/>
  <c r="J30"/>
  <c r="C31"/>
  <c r="D31"/>
  <c r="E31"/>
  <c r="F31"/>
  <c r="G31"/>
  <c r="J31"/>
  <c r="L31"/>
  <c r="C32"/>
  <c r="D32"/>
  <c r="E32"/>
  <c r="F32"/>
  <c r="G32"/>
  <c r="J32"/>
  <c r="L32"/>
  <c r="C33"/>
  <c r="D33"/>
  <c r="E33"/>
  <c r="F33"/>
  <c r="G33"/>
  <c r="J33"/>
  <c r="L33"/>
  <c r="C34"/>
  <c r="D34"/>
  <c r="E34"/>
  <c r="F34"/>
  <c r="G34"/>
  <c r="J34"/>
  <c r="L34"/>
  <c r="C35"/>
  <c r="D35"/>
  <c r="E35"/>
  <c r="F35"/>
  <c r="G35"/>
  <c r="J35"/>
  <c r="L35"/>
  <c r="C36"/>
  <c r="D36"/>
  <c r="E36"/>
  <c r="F36"/>
  <c r="G36"/>
  <c r="J36"/>
  <c r="L36"/>
  <c r="C37"/>
  <c r="D37"/>
  <c r="E37"/>
  <c r="F37"/>
  <c r="G37"/>
  <c r="J37"/>
  <c r="L37"/>
  <c r="C38"/>
  <c r="D38"/>
  <c r="E38"/>
  <c r="F38"/>
  <c r="G38"/>
  <c r="J38"/>
  <c r="L38"/>
  <c r="C39"/>
  <c r="D39"/>
  <c r="E39"/>
  <c r="F39"/>
  <c r="G39"/>
  <c r="J39"/>
  <c r="L39"/>
  <c r="C40"/>
  <c r="D40"/>
  <c r="E40"/>
  <c r="F40"/>
  <c r="G40"/>
  <c r="J40"/>
  <c r="L40"/>
  <c r="C41"/>
  <c r="D41"/>
  <c r="E41"/>
  <c r="F41"/>
  <c r="G41"/>
  <c r="J41"/>
  <c r="L41"/>
  <c r="C42"/>
  <c r="D42"/>
  <c r="E42"/>
  <c r="F42"/>
  <c r="G42"/>
  <c r="J42"/>
  <c r="L42"/>
  <c r="C43"/>
  <c r="D43"/>
  <c r="E43"/>
  <c r="F43"/>
  <c r="G43"/>
  <c r="J43"/>
  <c r="L43"/>
  <c r="C44"/>
  <c r="D44"/>
  <c r="E44"/>
  <c r="F44"/>
  <c r="G44"/>
  <c r="J44"/>
  <c r="L44"/>
  <c r="C45"/>
  <c r="D45"/>
  <c r="E45"/>
  <c r="F45"/>
  <c r="G45"/>
  <c r="J45"/>
  <c r="L45"/>
  <c r="C46"/>
  <c r="D46"/>
  <c r="E46"/>
  <c r="F46"/>
  <c r="G46"/>
  <c r="J46"/>
  <c r="L46"/>
  <c r="C47"/>
  <c r="D47"/>
  <c r="E47"/>
  <c r="F47"/>
  <c r="G47"/>
  <c r="J47"/>
  <c r="L47"/>
  <c r="C48"/>
  <c r="D48"/>
  <c r="E48"/>
  <c r="F48"/>
  <c r="G48"/>
  <c r="J48"/>
  <c r="L48"/>
  <c r="C49"/>
  <c r="D49"/>
  <c r="E49"/>
  <c r="F49"/>
  <c r="G49"/>
  <c r="J49"/>
  <c r="L49"/>
  <c r="C50"/>
  <c r="D50"/>
  <c r="E50"/>
  <c r="F50"/>
  <c r="G50"/>
  <c r="J50"/>
  <c r="L50"/>
  <c r="C51"/>
  <c r="D51"/>
  <c r="E51"/>
  <c r="F51"/>
  <c r="G51"/>
  <c r="J51"/>
  <c r="L51"/>
  <c r="C52"/>
  <c r="D52"/>
  <c r="E52"/>
  <c r="F52"/>
  <c r="G52"/>
  <c r="J52"/>
  <c r="L52"/>
  <c r="C53"/>
  <c r="D53"/>
  <c r="E53"/>
  <c r="F53"/>
  <c r="G53"/>
  <c r="J53"/>
  <c r="L53"/>
  <c r="C54"/>
  <c r="D54"/>
  <c r="E54"/>
  <c r="F54"/>
  <c r="G54"/>
  <c r="J54"/>
  <c r="L54"/>
  <c r="C55"/>
  <c r="D55"/>
  <c r="E55"/>
  <c r="F55"/>
  <c r="G55"/>
  <c r="J55"/>
  <c r="L55"/>
  <c r="C56"/>
  <c r="D56"/>
  <c r="E56"/>
  <c r="F56"/>
  <c r="G56"/>
  <c r="J56"/>
  <c r="L56"/>
  <c r="C57"/>
  <c r="D57"/>
  <c r="E57"/>
  <c r="F57"/>
  <c r="G57"/>
  <c r="J57"/>
  <c r="L57"/>
  <c r="C58"/>
  <c r="D58"/>
  <c r="E58"/>
  <c r="F58"/>
  <c r="G58"/>
  <c r="J58"/>
  <c r="L58"/>
  <c r="C59"/>
  <c r="D59"/>
  <c r="E59"/>
  <c r="F59"/>
  <c r="G59"/>
  <c r="J59"/>
  <c r="C60"/>
  <c r="D60"/>
  <c r="E60"/>
  <c r="F60"/>
  <c r="G60"/>
  <c r="J60"/>
  <c r="C61"/>
  <c r="D61"/>
  <c r="E61"/>
  <c r="F61"/>
  <c r="G61"/>
  <c r="J61"/>
  <c r="C62"/>
  <c r="D62"/>
  <c r="E62"/>
  <c r="F62"/>
  <c r="G62"/>
  <c r="J62"/>
  <c r="C63"/>
  <c r="D63"/>
  <c r="E63"/>
  <c r="F63"/>
  <c r="G63"/>
  <c r="J63"/>
  <c r="C64"/>
  <c r="D64"/>
  <c r="E64"/>
  <c r="F64"/>
  <c r="G64"/>
  <c r="J64"/>
  <c r="C65"/>
  <c r="D65"/>
  <c r="E65"/>
  <c r="F65"/>
  <c r="G65"/>
  <c r="J65"/>
  <c r="C66"/>
  <c r="D66"/>
  <c r="E66"/>
  <c r="F66"/>
  <c r="G66"/>
  <c r="J66"/>
  <c r="C67"/>
  <c r="D67"/>
  <c r="E67"/>
  <c r="F67"/>
  <c r="G67"/>
  <c r="J67"/>
  <c r="C68"/>
  <c r="D68"/>
  <c r="E68"/>
  <c r="F68"/>
  <c r="G68"/>
  <c r="J68"/>
  <c r="C69"/>
  <c r="D69"/>
  <c r="E69"/>
  <c r="F69"/>
  <c r="G69"/>
  <c r="J69"/>
  <c r="C70"/>
  <c r="D70"/>
  <c r="E70"/>
  <c r="F70"/>
  <c r="G70"/>
  <c r="J70"/>
  <c r="C71"/>
  <c r="D71"/>
  <c r="E71"/>
  <c r="F71"/>
  <c r="G71"/>
  <c r="J71"/>
  <c r="C72"/>
  <c r="D72"/>
  <c r="E72"/>
  <c r="F72"/>
  <c r="G72"/>
  <c r="J72"/>
  <c r="C73"/>
  <c r="D73"/>
  <c r="E73"/>
  <c r="F73"/>
  <c r="G73"/>
  <c r="J73"/>
  <c r="C74"/>
  <c r="D74"/>
  <c r="E74"/>
  <c r="F74"/>
  <c r="G74"/>
  <c r="J74"/>
  <c r="C75"/>
  <c r="D75"/>
  <c r="E75"/>
  <c r="F75"/>
  <c r="G75"/>
  <c r="J75"/>
  <c r="C76"/>
  <c r="D76"/>
  <c r="E76"/>
  <c r="F76"/>
  <c r="G76"/>
  <c r="J76"/>
  <c r="C77"/>
  <c r="D77"/>
  <c r="E77"/>
  <c r="F77"/>
  <c r="G77"/>
  <c r="J77"/>
  <c r="C78"/>
  <c r="D78"/>
  <c r="E78"/>
  <c r="F78"/>
  <c r="G78"/>
  <c r="J78"/>
  <c r="C79"/>
  <c r="D79"/>
  <c r="E79"/>
  <c r="F79"/>
  <c r="G79"/>
  <c r="J79"/>
  <c r="C80"/>
  <c r="D80"/>
  <c r="E80"/>
  <c r="F80"/>
  <c r="G80"/>
  <c r="J80"/>
  <c r="C81"/>
  <c r="D81"/>
  <c r="E81"/>
  <c r="F81"/>
  <c r="G81"/>
  <c r="J81"/>
  <c r="C82"/>
  <c r="D82"/>
  <c r="E82"/>
  <c r="F82"/>
  <c r="G82"/>
  <c r="J82"/>
  <c r="C83"/>
  <c r="D83"/>
  <c r="E83"/>
  <c r="F83"/>
  <c r="G83"/>
  <c r="J83"/>
  <c r="C84"/>
  <c r="D84"/>
  <c r="E84"/>
  <c r="F84"/>
  <c r="G84"/>
  <c r="J84"/>
  <c r="C85"/>
  <c r="D85"/>
  <c r="E85"/>
  <c r="F85"/>
  <c r="G85"/>
  <c r="J85"/>
  <c r="C86"/>
  <c r="D86"/>
  <c r="E86"/>
  <c r="F86"/>
  <c r="G86"/>
  <c r="J86"/>
  <c r="C87"/>
  <c r="D87"/>
  <c r="E87"/>
  <c r="F87"/>
  <c r="G87"/>
  <c r="J87"/>
  <c r="C88"/>
  <c r="D88"/>
  <c r="E88"/>
  <c r="F88"/>
  <c r="G88"/>
  <c r="J88"/>
  <c r="C89"/>
  <c r="D89"/>
  <c r="E89"/>
  <c r="F89"/>
  <c r="G89"/>
  <c r="J89"/>
  <c r="C90"/>
  <c r="D90"/>
  <c r="E90"/>
  <c r="F90"/>
  <c r="G90"/>
  <c r="J90"/>
  <c r="C91"/>
  <c r="D91"/>
  <c r="E91"/>
  <c r="F91"/>
  <c r="G91"/>
  <c r="J91"/>
  <c r="C92"/>
  <c r="D92"/>
  <c r="E92"/>
  <c r="F92"/>
  <c r="G92"/>
  <c r="J92"/>
  <c r="C93"/>
  <c r="D93"/>
  <c r="E93"/>
  <c r="F93"/>
  <c r="G93"/>
  <c r="J93"/>
  <c r="L93"/>
  <c r="C94"/>
  <c r="D94"/>
  <c r="E94"/>
  <c r="F94"/>
  <c r="G94"/>
  <c r="J94"/>
  <c r="L94"/>
  <c r="C95"/>
  <c r="D95"/>
  <c r="E95"/>
  <c r="F95"/>
  <c r="G95"/>
  <c r="J95"/>
  <c r="L95"/>
  <c r="C96"/>
  <c r="D96"/>
  <c r="E96"/>
  <c r="F96"/>
  <c r="G96"/>
  <c r="J96"/>
  <c r="L96"/>
  <c r="C97"/>
  <c r="D97"/>
  <c r="E97"/>
  <c r="F97"/>
  <c r="G97"/>
  <c r="J97"/>
  <c r="L97"/>
  <c r="C98"/>
  <c r="D98"/>
  <c r="E98"/>
  <c r="F98"/>
  <c r="G98"/>
  <c r="J98"/>
  <c r="L98"/>
  <c r="C99"/>
  <c r="D99"/>
  <c r="E99"/>
  <c r="F99"/>
  <c r="G99"/>
  <c r="J99"/>
  <c r="L99"/>
  <c r="C100"/>
  <c r="D100"/>
  <c r="E100"/>
  <c r="F100"/>
  <c r="G100"/>
  <c r="J100"/>
  <c r="L100"/>
  <c r="C101"/>
  <c r="D101"/>
  <c r="E101"/>
  <c r="F101"/>
  <c r="G101"/>
  <c r="J101"/>
  <c r="L101"/>
  <c r="C102"/>
  <c r="D102"/>
  <c r="E102"/>
  <c r="F102"/>
  <c r="G102"/>
  <c r="J102"/>
  <c r="L102"/>
  <c r="C103"/>
  <c r="D103"/>
  <c r="E103"/>
  <c r="F103"/>
  <c r="G103"/>
  <c r="J103"/>
  <c r="L103"/>
  <c r="C104"/>
  <c r="D104"/>
  <c r="E104"/>
  <c r="F104"/>
  <c r="G104"/>
  <c r="J104"/>
  <c r="L104"/>
  <c r="C105"/>
  <c r="D105"/>
  <c r="E105"/>
  <c r="F105"/>
  <c r="G105"/>
  <c r="J105"/>
  <c r="L105"/>
  <c r="C106"/>
  <c r="D106"/>
  <c r="E106"/>
  <c r="F106"/>
  <c r="G106"/>
  <c r="J106"/>
  <c r="L106"/>
  <c r="C107"/>
  <c r="D107"/>
  <c r="E107"/>
  <c r="F107"/>
  <c r="G107"/>
  <c r="J107"/>
  <c r="L107"/>
  <c r="C108"/>
  <c r="D108"/>
  <c r="E108"/>
  <c r="F108"/>
  <c r="G108"/>
  <c r="J108"/>
  <c r="L108"/>
  <c r="C109"/>
  <c r="D109"/>
  <c r="E109"/>
  <c r="F109"/>
  <c r="G109"/>
  <c r="J109"/>
  <c r="L109"/>
  <c r="C110"/>
  <c r="D110"/>
  <c r="E110"/>
  <c r="F110"/>
  <c r="G110"/>
  <c r="J110"/>
  <c r="L110"/>
  <c r="C111"/>
  <c r="D111"/>
  <c r="E111"/>
  <c r="F111"/>
  <c r="G111"/>
  <c r="J111"/>
  <c r="L111"/>
  <c r="C112"/>
  <c r="D112"/>
  <c r="E112"/>
  <c r="F112"/>
  <c r="G112"/>
  <c r="J112"/>
  <c r="L112"/>
  <c r="C113"/>
  <c r="D113"/>
  <c r="E113"/>
  <c r="F113"/>
  <c r="G113"/>
  <c r="J113"/>
  <c r="L113"/>
  <c r="C114"/>
  <c r="D114"/>
  <c r="E114"/>
  <c r="F114"/>
  <c r="G114"/>
  <c r="J114"/>
  <c r="L114"/>
  <c r="C115"/>
  <c r="D115"/>
  <c r="E115"/>
  <c r="F115"/>
  <c r="G115"/>
  <c r="J115"/>
  <c r="L115"/>
  <c r="C116"/>
  <c r="D116"/>
  <c r="E116"/>
  <c r="F116"/>
  <c r="G116"/>
  <c r="J116"/>
  <c r="L116"/>
  <c r="C117"/>
  <c r="D117"/>
  <c r="E117"/>
  <c r="F117"/>
  <c r="G117"/>
  <c r="J117"/>
  <c r="L117"/>
  <c r="C118"/>
  <c r="D118"/>
  <c r="E118"/>
  <c r="F118"/>
  <c r="G118"/>
  <c r="J118"/>
  <c r="L118"/>
  <c r="C119"/>
  <c r="D119"/>
  <c r="E119"/>
  <c r="F119"/>
  <c r="G119"/>
  <c r="J119"/>
  <c r="L119"/>
  <c r="C120"/>
  <c r="D120"/>
  <c r="E120"/>
  <c r="F120"/>
  <c r="G120"/>
  <c r="J120"/>
  <c r="L120"/>
  <c r="C121"/>
  <c r="D121"/>
  <c r="E121"/>
  <c r="F121"/>
  <c r="G121"/>
  <c r="J121"/>
  <c r="L121"/>
  <c r="C122"/>
  <c r="D122"/>
  <c r="E122"/>
  <c r="F122"/>
  <c r="G122"/>
  <c r="J122"/>
  <c r="L122"/>
  <c r="C123"/>
  <c r="D123"/>
  <c r="E123"/>
  <c r="F123"/>
  <c r="G123"/>
  <c r="J123"/>
  <c r="L123"/>
  <c r="C124"/>
  <c r="D124"/>
  <c r="E124"/>
  <c r="F124"/>
  <c r="G124"/>
  <c r="J124"/>
  <c r="L124"/>
  <c r="C125"/>
  <c r="D125"/>
  <c r="E125"/>
  <c r="F125"/>
  <c r="G125"/>
  <c r="J125"/>
  <c r="L125"/>
  <c r="C126"/>
  <c r="D126"/>
  <c r="E126"/>
  <c r="F126"/>
  <c r="G126"/>
  <c r="J126"/>
  <c r="L126"/>
  <c r="C127"/>
  <c r="D127"/>
  <c r="E127"/>
  <c r="F127"/>
  <c r="G127"/>
  <c r="J127"/>
  <c r="L127"/>
  <c r="C128"/>
  <c r="D128"/>
  <c r="E128"/>
  <c r="F128"/>
  <c r="G128"/>
  <c r="J128"/>
  <c r="L128"/>
  <c r="C129"/>
  <c r="D129"/>
  <c r="E129"/>
  <c r="F129"/>
  <c r="G129"/>
  <c r="J129"/>
  <c r="L129"/>
  <c r="C130"/>
  <c r="D130"/>
  <c r="E130"/>
  <c r="F130"/>
  <c r="G130"/>
  <c r="J130"/>
  <c r="L130"/>
  <c r="C131"/>
  <c r="D131"/>
  <c r="E131"/>
  <c r="F131"/>
  <c r="G131"/>
  <c r="J131"/>
  <c r="L131"/>
  <c r="C132"/>
  <c r="D132"/>
  <c r="E132"/>
  <c r="F132"/>
  <c r="G132"/>
  <c r="J132"/>
  <c r="L132"/>
  <c r="C133"/>
  <c r="D133"/>
  <c r="E133"/>
  <c r="F133"/>
  <c r="G133"/>
  <c r="J133"/>
  <c r="L133"/>
  <c r="C134"/>
  <c r="D134"/>
  <c r="E134"/>
  <c r="F134"/>
  <c r="G134"/>
  <c r="J134"/>
  <c r="L134"/>
  <c r="C135"/>
  <c r="D135"/>
  <c r="E135"/>
  <c r="F135"/>
  <c r="G135"/>
  <c r="J135"/>
  <c r="L135"/>
  <c r="C136"/>
  <c r="D136"/>
  <c r="E136"/>
  <c r="F136"/>
  <c r="G136"/>
  <c r="J136"/>
  <c r="L136"/>
  <c r="C137"/>
  <c r="D137"/>
  <c r="E137"/>
  <c r="F137"/>
  <c r="G137"/>
  <c r="J137"/>
  <c r="L137"/>
  <c r="C138"/>
  <c r="D138"/>
  <c r="E138"/>
  <c r="F138"/>
  <c r="G138"/>
  <c r="J138"/>
  <c r="L138"/>
  <c r="C139"/>
  <c r="D139"/>
  <c r="E139"/>
  <c r="F139"/>
  <c r="G139"/>
  <c r="J139"/>
  <c r="L139"/>
  <c r="C140"/>
  <c r="D140"/>
  <c r="E140"/>
  <c r="F140"/>
  <c r="G140"/>
  <c r="J140"/>
  <c r="L140"/>
  <c r="C141"/>
  <c r="D141"/>
  <c r="E141"/>
  <c r="F141"/>
  <c r="G141"/>
  <c r="J141"/>
  <c r="L141"/>
  <c r="C142"/>
  <c r="D142"/>
  <c r="E142"/>
  <c r="F142"/>
  <c r="G142"/>
  <c r="J142"/>
  <c r="L142"/>
  <c r="C143"/>
  <c r="D143"/>
  <c r="E143"/>
  <c r="F143"/>
  <c r="G143"/>
  <c r="J143"/>
  <c r="L143"/>
  <c r="C144"/>
  <c r="D144"/>
  <c r="E144"/>
  <c r="F144"/>
  <c r="G144"/>
  <c r="J144"/>
  <c r="L144"/>
  <c r="C145"/>
  <c r="D145"/>
  <c r="E145"/>
  <c r="F145"/>
  <c r="G145"/>
  <c r="J145"/>
  <c r="L145"/>
  <c r="C146"/>
  <c r="D146"/>
  <c r="E146"/>
  <c r="F146"/>
  <c r="G146"/>
  <c r="J146"/>
  <c r="L146"/>
  <c r="C147"/>
  <c r="D147"/>
  <c r="E147"/>
  <c r="F147"/>
  <c r="G147"/>
  <c r="J147"/>
  <c r="L147"/>
  <c r="C148"/>
  <c r="D148"/>
  <c r="E148"/>
  <c r="F148"/>
  <c r="G148"/>
  <c r="J148"/>
  <c r="L148"/>
  <c r="C149"/>
  <c r="D149"/>
  <c r="E149"/>
  <c r="F149"/>
  <c r="G149"/>
  <c r="J149"/>
  <c r="L149"/>
  <c r="C150"/>
  <c r="D150"/>
  <c r="E150"/>
  <c r="F150"/>
  <c r="G150"/>
  <c r="J150"/>
  <c r="L150"/>
  <c r="C151"/>
  <c r="D151"/>
  <c r="E151"/>
  <c r="F151"/>
  <c r="G151"/>
  <c r="J151"/>
  <c r="L151"/>
  <c r="C152"/>
  <c r="D152"/>
  <c r="E152"/>
  <c r="F152"/>
  <c r="G152"/>
  <c r="J152"/>
  <c r="L152"/>
  <c r="C153"/>
  <c r="D153"/>
  <c r="E153"/>
  <c r="F153"/>
  <c r="G153"/>
  <c r="J153"/>
  <c r="L153"/>
  <c r="C154"/>
  <c r="D154"/>
  <c r="E154"/>
  <c r="F154"/>
  <c r="G154"/>
  <c r="J154"/>
  <c r="L154"/>
  <c r="C155"/>
  <c r="D155"/>
  <c r="E155"/>
  <c r="F155"/>
  <c r="G155"/>
  <c r="J155"/>
  <c r="L155"/>
  <c r="C156"/>
  <c r="D156"/>
  <c r="E156"/>
  <c r="F156"/>
  <c r="G156"/>
  <c r="J156"/>
  <c r="L156"/>
  <c r="C157"/>
  <c r="D157"/>
  <c r="E157"/>
  <c r="F157"/>
  <c r="G157"/>
  <c r="J157"/>
  <c r="L157"/>
  <c r="C158"/>
  <c r="D158"/>
  <c r="E158"/>
  <c r="F158"/>
  <c r="G158"/>
  <c r="J158"/>
  <c r="L158"/>
  <c r="C159"/>
  <c r="D159"/>
  <c r="E159"/>
  <c r="F159"/>
  <c r="G159"/>
  <c r="J159"/>
  <c r="L159"/>
  <c r="C160"/>
  <c r="D160"/>
  <c r="E160"/>
  <c r="F160"/>
  <c r="G160"/>
  <c r="J160"/>
  <c r="L160"/>
  <c r="C161"/>
  <c r="D161"/>
  <c r="E161"/>
  <c r="F161"/>
  <c r="G161"/>
  <c r="J161"/>
  <c r="L161"/>
  <c r="C162"/>
  <c r="D162"/>
  <c r="E162"/>
  <c r="F162"/>
  <c r="G162"/>
  <c r="J162"/>
  <c r="L162"/>
  <c r="C163"/>
  <c r="D163"/>
  <c r="E163"/>
  <c r="F163"/>
  <c r="G163"/>
  <c r="J163"/>
  <c r="L163"/>
  <c r="C164"/>
  <c r="D164"/>
  <c r="E164"/>
  <c r="F164"/>
  <c r="G164"/>
  <c r="J164"/>
  <c r="L164"/>
  <c r="C165"/>
  <c r="D165"/>
  <c r="E165"/>
  <c r="F165"/>
  <c r="G165"/>
  <c r="J165"/>
  <c r="L165"/>
  <c r="C166"/>
  <c r="D166"/>
  <c r="E166"/>
  <c r="F166"/>
  <c r="G166"/>
  <c r="J166"/>
  <c r="L166"/>
  <c r="C167"/>
  <c r="D167"/>
  <c r="E167"/>
  <c r="F167"/>
  <c r="G167"/>
  <c r="J167"/>
  <c r="L167"/>
  <c r="C168"/>
  <c r="D168"/>
  <c r="E168"/>
  <c r="F168"/>
  <c r="G168"/>
  <c r="J168"/>
  <c r="L168"/>
  <c r="C169"/>
  <c r="D169"/>
  <c r="E169"/>
  <c r="F169"/>
  <c r="G169"/>
  <c r="J169"/>
  <c r="L169"/>
  <c r="C170"/>
  <c r="D170"/>
  <c r="E170"/>
  <c r="F170"/>
  <c r="G170"/>
  <c r="J170"/>
  <c r="L170"/>
  <c r="C171"/>
  <c r="D171"/>
  <c r="E171"/>
  <c r="F171"/>
  <c r="G171"/>
  <c r="J171"/>
  <c r="L171"/>
  <c r="C172"/>
  <c r="D172"/>
  <c r="E172"/>
  <c r="F172"/>
  <c r="G172"/>
  <c r="J172"/>
  <c r="L172"/>
  <c r="C173"/>
  <c r="D173"/>
  <c r="E173"/>
  <c r="F173"/>
  <c r="G173"/>
  <c r="J173"/>
  <c r="L173"/>
  <c r="C174"/>
  <c r="D174"/>
  <c r="E174"/>
  <c r="F174"/>
  <c r="G174"/>
  <c r="J174"/>
  <c r="L174"/>
  <c r="C175"/>
  <c r="D175"/>
  <c r="E175"/>
  <c r="F175"/>
  <c r="G175"/>
  <c r="J175"/>
  <c r="L175"/>
  <c r="C176"/>
  <c r="D176"/>
  <c r="E176"/>
  <c r="F176"/>
  <c r="G176"/>
  <c r="J176"/>
  <c r="L176"/>
  <c r="C177"/>
  <c r="D177"/>
  <c r="E177"/>
  <c r="F177"/>
  <c r="G177"/>
  <c r="J177"/>
  <c r="L177"/>
  <c r="C178"/>
  <c r="D178"/>
  <c r="E178"/>
  <c r="F178"/>
  <c r="G178"/>
  <c r="J178"/>
  <c r="L178"/>
  <c r="C179"/>
  <c r="D179"/>
  <c r="E179"/>
  <c r="F179"/>
  <c r="G179"/>
  <c r="J179"/>
  <c r="L179"/>
  <c r="C180"/>
  <c r="D180"/>
  <c r="E180"/>
  <c r="F180"/>
  <c r="G180"/>
  <c r="J180"/>
  <c r="L180"/>
  <c r="C181"/>
  <c r="D181"/>
  <c r="E181"/>
  <c r="F181"/>
  <c r="G181"/>
  <c r="J181"/>
  <c r="L181"/>
  <c r="C182"/>
  <c r="D182"/>
  <c r="E182"/>
  <c r="F182"/>
  <c r="G182"/>
  <c r="J182"/>
  <c r="L182"/>
  <c r="C183"/>
  <c r="D183"/>
  <c r="E183"/>
  <c r="F183"/>
  <c r="G183"/>
  <c r="J183"/>
  <c r="L183"/>
  <c r="C184"/>
  <c r="D184"/>
  <c r="E184"/>
  <c r="F184"/>
  <c r="G184"/>
  <c r="J184"/>
  <c r="L184"/>
  <c r="C185"/>
  <c r="D185"/>
  <c r="E185"/>
  <c r="F185"/>
  <c r="G185"/>
  <c r="J185"/>
  <c r="L185"/>
  <c r="C186"/>
  <c r="D186"/>
  <c r="E186"/>
  <c r="F186"/>
  <c r="G186"/>
  <c r="J186"/>
  <c r="L186"/>
  <c r="C187"/>
  <c r="D187"/>
  <c r="E187"/>
  <c r="F187"/>
  <c r="G187"/>
  <c r="J187"/>
  <c r="L187"/>
  <c r="C188"/>
  <c r="D188"/>
  <c r="E188"/>
  <c r="F188"/>
  <c r="G188"/>
  <c r="J188"/>
  <c r="C189"/>
  <c r="D189"/>
  <c r="E189"/>
  <c r="F189"/>
  <c r="G189"/>
  <c r="J189"/>
  <c r="C190"/>
  <c r="D190"/>
  <c r="E190"/>
  <c r="F190"/>
  <c r="G190"/>
  <c r="J190"/>
  <c r="C191"/>
  <c r="D191"/>
  <c r="E191"/>
  <c r="F191"/>
  <c r="G191"/>
  <c r="J191"/>
  <c r="C192"/>
  <c r="D192"/>
  <c r="E192"/>
  <c r="F192"/>
  <c r="G192"/>
  <c r="J192"/>
  <c r="C193"/>
  <c r="D193"/>
  <c r="E193"/>
  <c r="F193"/>
  <c r="G193"/>
  <c r="J193"/>
  <c r="C194"/>
  <c r="D194"/>
  <c r="E194"/>
  <c r="F194"/>
  <c r="G194"/>
  <c r="J194"/>
  <c r="C195"/>
  <c r="D195"/>
  <c r="E195"/>
  <c r="F195"/>
  <c r="G195"/>
  <c r="J195"/>
  <c r="C196"/>
  <c r="D196"/>
  <c r="E196"/>
  <c r="F196"/>
  <c r="G196"/>
  <c r="J196"/>
  <c r="C197"/>
  <c r="D197"/>
  <c r="E197"/>
  <c r="F197"/>
  <c r="G197"/>
  <c r="J197"/>
  <c r="C198"/>
  <c r="D198"/>
  <c r="E198"/>
  <c r="F198"/>
  <c r="G198"/>
  <c r="J198"/>
  <c r="C199"/>
  <c r="D199"/>
  <c r="E199"/>
  <c r="F199"/>
  <c r="G199"/>
  <c r="J199"/>
  <c r="C200"/>
  <c r="D200"/>
  <c r="E200"/>
  <c r="F200"/>
  <c r="G200"/>
  <c r="J200"/>
  <c r="C201"/>
  <c r="D201"/>
  <c r="E201"/>
  <c r="F201"/>
  <c r="G201"/>
  <c r="J201"/>
  <c r="C202"/>
  <c r="D202"/>
  <c r="E202"/>
  <c r="F202"/>
  <c r="G202"/>
  <c r="J202"/>
  <c r="C203"/>
  <c r="D203"/>
  <c r="E203"/>
  <c r="F203"/>
  <c r="G203"/>
  <c r="J203"/>
  <c r="C204"/>
  <c r="D204"/>
  <c r="E204"/>
  <c r="F204"/>
  <c r="G204"/>
  <c r="J204"/>
  <c r="C205"/>
  <c r="D205"/>
  <c r="E205"/>
  <c r="F205"/>
  <c r="G205"/>
  <c r="J205"/>
  <c r="C206"/>
  <c r="D206"/>
  <c r="E206"/>
  <c r="F206"/>
  <c r="G206"/>
  <c r="J206"/>
  <c r="L206"/>
  <c r="C207"/>
  <c r="D207"/>
  <c r="E207"/>
  <c r="F207"/>
  <c r="G207"/>
  <c r="J207"/>
  <c r="L207"/>
  <c r="C208"/>
  <c r="D208"/>
  <c r="E208"/>
  <c r="F208"/>
  <c r="G208"/>
  <c r="J208"/>
  <c r="L208"/>
  <c r="C209"/>
  <c r="D209"/>
  <c r="E209"/>
  <c r="F209"/>
  <c r="G209"/>
  <c r="J209"/>
  <c r="L209"/>
  <c r="C210"/>
  <c r="D210"/>
  <c r="E210"/>
  <c r="F210"/>
  <c r="G210"/>
  <c r="J210"/>
  <c r="L210"/>
  <c r="C211"/>
  <c r="D211"/>
  <c r="E211"/>
  <c r="F211"/>
  <c r="G211"/>
  <c r="J211"/>
  <c r="L211"/>
  <c r="C212"/>
  <c r="D212"/>
  <c r="E212"/>
  <c r="F212"/>
  <c r="G212"/>
  <c r="J212"/>
  <c r="L212"/>
  <c r="C213"/>
  <c r="D213"/>
  <c r="E213"/>
  <c r="F213"/>
  <c r="G213"/>
  <c r="J213"/>
  <c r="L213"/>
  <c r="C214"/>
  <c r="D214"/>
  <c r="E214"/>
  <c r="F214"/>
  <c r="G214"/>
  <c r="J214"/>
  <c r="L214"/>
  <c r="C215"/>
  <c r="D215"/>
  <c r="E215"/>
  <c r="F215"/>
  <c r="G215"/>
  <c r="J215"/>
  <c r="L215"/>
  <c r="C216"/>
  <c r="D216"/>
  <c r="E216"/>
  <c r="F216"/>
  <c r="G216"/>
  <c r="J216"/>
  <c r="L216"/>
  <c r="C217"/>
  <c r="D217"/>
  <c r="E217"/>
  <c r="F217"/>
  <c r="G217"/>
  <c r="J217"/>
  <c r="L217"/>
  <c r="C218"/>
  <c r="D218"/>
  <c r="E218"/>
  <c r="F218"/>
  <c r="G218"/>
  <c r="J218"/>
  <c r="L218"/>
  <c r="C219"/>
  <c r="D219"/>
  <c r="E219"/>
  <c r="F219"/>
  <c r="G219"/>
  <c r="J219"/>
  <c r="L219"/>
  <c r="C220"/>
  <c r="D220"/>
  <c r="E220"/>
  <c r="F220"/>
  <c r="G220"/>
  <c r="J220"/>
  <c r="L220"/>
  <c r="C221"/>
  <c r="D221"/>
  <c r="E221"/>
  <c r="F221"/>
  <c r="G221"/>
  <c r="J221"/>
  <c r="L221"/>
  <c r="C222"/>
  <c r="D222"/>
  <c r="E222"/>
  <c r="F222"/>
  <c r="G222"/>
  <c r="J222"/>
  <c r="L222"/>
  <c r="C223"/>
  <c r="D223"/>
  <c r="E223"/>
  <c r="F223"/>
  <c r="G223"/>
  <c r="J223"/>
  <c r="L223"/>
  <c r="C224"/>
  <c r="D224"/>
  <c r="E224"/>
  <c r="F224"/>
  <c r="G224"/>
  <c r="J224"/>
  <c r="L224"/>
  <c r="C225"/>
  <c r="D225"/>
  <c r="E225"/>
  <c r="F225"/>
  <c r="G225"/>
  <c r="J225"/>
  <c r="L225"/>
  <c r="C226"/>
  <c r="D226"/>
  <c r="E226"/>
  <c r="F226"/>
  <c r="G226"/>
  <c r="J226"/>
  <c r="L226"/>
  <c r="C227"/>
  <c r="D227"/>
  <c r="E227"/>
  <c r="F227"/>
  <c r="G227"/>
  <c r="J227"/>
  <c r="L227"/>
  <c r="C228"/>
  <c r="D228"/>
  <c r="E228"/>
  <c r="F228"/>
  <c r="G228"/>
  <c r="J228"/>
  <c r="L228"/>
  <c r="C229"/>
  <c r="D229"/>
  <c r="E229"/>
  <c r="F229"/>
  <c r="G229"/>
  <c r="J229"/>
  <c r="L229"/>
  <c r="C230"/>
  <c r="D230"/>
  <c r="E230"/>
  <c r="F230"/>
  <c r="G230"/>
  <c r="J230"/>
  <c r="L230"/>
  <c r="C231"/>
  <c r="D231"/>
  <c r="E231"/>
  <c r="F231"/>
  <c r="G231"/>
  <c r="J231"/>
  <c r="L231"/>
  <c r="C232"/>
  <c r="D232"/>
  <c r="E232"/>
  <c r="F232"/>
  <c r="G232"/>
  <c r="I232"/>
  <c r="J232"/>
  <c r="K232"/>
  <c r="L232"/>
  <c r="C233"/>
  <c r="D233"/>
  <c r="E233"/>
  <c r="F233"/>
  <c r="G233"/>
  <c r="I233"/>
  <c r="J233"/>
  <c r="L233"/>
  <c r="C234"/>
  <c r="D234"/>
  <c r="E234"/>
  <c r="F234"/>
  <c r="G234"/>
  <c r="I234"/>
  <c r="J234"/>
  <c r="L234"/>
  <c r="C235"/>
  <c r="D235"/>
  <c r="E235"/>
  <c r="F235"/>
  <c r="G235"/>
  <c r="I235"/>
  <c r="J235"/>
  <c r="L235"/>
  <c r="C236"/>
  <c r="D236"/>
  <c r="E236"/>
  <c r="F236"/>
  <c r="G236"/>
  <c r="I236"/>
  <c r="J236"/>
  <c r="L236"/>
  <c r="C237"/>
  <c r="D237"/>
  <c r="E237"/>
  <c r="F237"/>
  <c r="G237"/>
  <c r="I237"/>
  <c r="J237"/>
  <c r="L237"/>
  <c r="C238"/>
  <c r="D238"/>
  <c r="E238"/>
  <c r="F238"/>
  <c r="G238"/>
  <c r="I238"/>
  <c r="J238"/>
  <c r="L238"/>
  <c r="C239"/>
  <c r="D239"/>
  <c r="E239"/>
  <c r="F239"/>
  <c r="G239"/>
  <c r="I239"/>
  <c r="J239"/>
  <c r="L239"/>
  <c r="C240"/>
  <c r="D240"/>
  <c r="E240"/>
  <c r="F240"/>
  <c r="G240"/>
  <c r="I240"/>
  <c r="J240"/>
  <c r="L240"/>
  <c r="C241"/>
  <c r="D241"/>
  <c r="E241"/>
  <c r="F241"/>
  <c r="G241"/>
  <c r="I241"/>
  <c r="J241"/>
  <c r="L241"/>
  <c r="C242"/>
  <c r="D242"/>
  <c r="E242"/>
  <c r="F242"/>
  <c r="G242"/>
  <c r="I242"/>
  <c r="J242"/>
  <c r="L242"/>
  <c r="C243"/>
  <c r="D243"/>
  <c r="E243"/>
  <c r="F243"/>
  <c r="G243"/>
  <c r="I243"/>
  <c r="J243"/>
  <c r="L243"/>
  <c r="C244"/>
  <c r="D244"/>
  <c r="E244"/>
  <c r="F244"/>
  <c r="G244"/>
  <c r="I244"/>
  <c r="J244"/>
  <c r="L244"/>
  <c r="C245"/>
  <c r="D245"/>
  <c r="E245"/>
  <c r="F245"/>
  <c r="G245"/>
  <c r="I245"/>
  <c r="J245"/>
  <c r="L245"/>
  <c r="C246"/>
  <c r="D246"/>
  <c r="E246"/>
  <c r="F246"/>
  <c r="G246"/>
  <c r="I246"/>
  <c r="J246"/>
  <c r="L246"/>
  <c r="C247"/>
  <c r="D247"/>
  <c r="E247"/>
  <c r="F247"/>
  <c r="G247"/>
  <c r="I247"/>
  <c r="J247"/>
  <c r="L247"/>
  <c r="C248"/>
  <c r="D248"/>
  <c r="E248"/>
  <c r="F248"/>
  <c r="G248"/>
  <c r="I248"/>
  <c r="J248"/>
  <c r="K248"/>
  <c r="L248"/>
  <c r="C249"/>
  <c r="D249"/>
  <c r="E249"/>
  <c r="F249"/>
  <c r="G249"/>
  <c r="I249"/>
  <c r="J249"/>
  <c r="L249"/>
  <c r="C250"/>
  <c r="D250"/>
  <c r="E250"/>
  <c r="F250"/>
  <c r="G250"/>
  <c r="I250"/>
  <c r="J250"/>
  <c r="L250"/>
  <c r="C251"/>
  <c r="D251"/>
  <c r="E251"/>
  <c r="F251"/>
  <c r="G251"/>
  <c r="I251"/>
  <c r="J251"/>
  <c r="L251"/>
  <c r="C252"/>
  <c r="D252"/>
  <c r="E252"/>
  <c r="F252"/>
  <c r="G252"/>
  <c r="I252"/>
  <c r="J252"/>
  <c r="L252"/>
  <c r="C253"/>
  <c r="D253"/>
  <c r="E253"/>
  <c r="F253"/>
  <c r="G253"/>
  <c r="I253"/>
  <c r="J253"/>
  <c r="L253"/>
  <c r="C254"/>
  <c r="D254"/>
  <c r="E254"/>
  <c r="F254"/>
  <c r="G254"/>
  <c r="I254"/>
  <c r="J254"/>
  <c r="L254"/>
  <c r="C255"/>
  <c r="D255"/>
  <c r="E255"/>
  <c r="F255"/>
  <c r="G255"/>
  <c r="I255"/>
  <c r="J255"/>
  <c r="L255"/>
  <c r="C256"/>
  <c r="D256"/>
  <c r="E256"/>
  <c r="F256"/>
  <c r="G256"/>
  <c r="I256"/>
  <c r="J256"/>
  <c r="L256"/>
  <c r="C257"/>
  <c r="D257"/>
  <c r="E257"/>
  <c r="F257"/>
  <c r="G257"/>
  <c r="I257"/>
  <c r="J257"/>
  <c r="L257"/>
  <c r="C258"/>
  <c r="D258"/>
  <c r="E258"/>
  <c r="F258"/>
  <c r="G258"/>
  <c r="I258"/>
  <c r="J258"/>
  <c r="L258"/>
  <c r="C259"/>
  <c r="D259"/>
  <c r="E259"/>
  <c r="F259"/>
  <c r="G259"/>
  <c r="I259"/>
  <c r="J259"/>
  <c r="L259"/>
  <c r="C260"/>
  <c r="D260"/>
  <c r="E260"/>
  <c r="F260"/>
  <c r="G260"/>
  <c r="I260"/>
  <c r="J260"/>
  <c r="L260"/>
  <c r="C261"/>
  <c r="D261"/>
  <c r="E261"/>
  <c r="F261"/>
  <c r="G261"/>
  <c r="I261"/>
  <c r="J261"/>
  <c r="L261"/>
  <c r="C262"/>
  <c r="D262"/>
  <c r="E262"/>
  <c r="F262"/>
  <c r="G262"/>
  <c r="I262"/>
  <c r="J262"/>
  <c r="L262"/>
  <c r="C263"/>
  <c r="D263"/>
  <c r="E263"/>
  <c r="F263"/>
  <c r="G263"/>
  <c r="I263"/>
  <c r="J263"/>
  <c r="L263"/>
  <c r="C264"/>
  <c r="D264"/>
  <c r="E264"/>
  <c r="F264"/>
  <c r="G264"/>
  <c r="I264"/>
  <c r="J264"/>
  <c r="K264"/>
  <c r="L264"/>
  <c r="C265"/>
  <c r="D265"/>
  <c r="E265"/>
  <c r="F265"/>
  <c r="G265"/>
  <c r="I265"/>
  <c r="J265"/>
  <c r="L265"/>
  <c r="C266"/>
  <c r="D266"/>
  <c r="E266"/>
  <c r="F266"/>
  <c r="G266"/>
  <c r="I266"/>
  <c r="J266"/>
  <c r="L266"/>
  <c r="C267"/>
  <c r="D267"/>
  <c r="E267"/>
  <c r="F267"/>
  <c r="G267"/>
  <c r="I267"/>
  <c r="J267"/>
  <c r="L267"/>
  <c r="C268"/>
  <c r="D268"/>
  <c r="E268"/>
  <c r="F268"/>
  <c r="G268"/>
  <c r="I268"/>
  <c r="J268"/>
  <c r="L268"/>
  <c r="C269"/>
  <c r="D269"/>
  <c r="E269"/>
  <c r="F269"/>
  <c r="G269"/>
  <c r="I269"/>
  <c r="J269"/>
  <c r="L269"/>
  <c r="C270"/>
  <c r="D270"/>
  <c r="E270"/>
  <c r="F270"/>
  <c r="G270"/>
  <c r="I270"/>
  <c r="J270"/>
  <c r="L270"/>
  <c r="C271"/>
  <c r="D271"/>
  <c r="E271"/>
  <c r="F271"/>
  <c r="G271"/>
  <c r="I271"/>
  <c r="J271"/>
  <c r="L271"/>
  <c r="C272"/>
  <c r="D272"/>
  <c r="E272"/>
  <c r="F272"/>
  <c r="G272"/>
  <c r="I272"/>
  <c r="J272"/>
  <c r="L272"/>
  <c r="C273"/>
  <c r="D273"/>
  <c r="E273"/>
  <c r="F273"/>
  <c r="G273"/>
  <c r="I273"/>
  <c r="J273"/>
  <c r="L273"/>
  <c r="C274"/>
  <c r="D274"/>
  <c r="E274"/>
  <c r="F274"/>
  <c r="G274"/>
  <c r="I274"/>
  <c r="J274"/>
  <c r="L274"/>
  <c r="C275"/>
  <c r="D275"/>
  <c r="E275"/>
  <c r="F275"/>
  <c r="G275"/>
  <c r="I275"/>
  <c r="J275"/>
  <c r="L275"/>
  <c r="C276"/>
  <c r="D276"/>
  <c r="E276"/>
  <c r="F276"/>
  <c r="G276"/>
  <c r="I276"/>
  <c r="J276"/>
  <c r="L276"/>
  <c r="C277"/>
  <c r="D277"/>
  <c r="E277"/>
  <c r="F277"/>
  <c r="G277"/>
  <c r="I277"/>
  <c r="J277"/>
  <c r="L277"/>
  <c r="C278"/>
  <c r="D278"/>
  <c r="E278"/>
  <c r="F278"/>
  <c r="G278"/>
  <c r="I278"/>
  <c r="J278"/>
  <c r="L278"/>
  <c r="C279"/>
  <c r="D279"/>
  <c r="E279"/>
  <c r="F279"/>
  <c r="G279"/>
  <c r="I279"/>
  <c r="J279"/>
  <c r="L279"/>
  <c r="C280"/>
  <c r="D280"/>
  <c r="E280"/>
  <c r="F280"/>
  <c r="G280"/>
  <c r="I280"/>
  <c r="J280"/>
  <c r="K280"/>
  <c r="L280"/>
  <c r="C281"/>
  <c r="D281"/>
  <c r="E281"/>
  <c r="F281"/>
  <c r="G281"/>
  <c r="I281"/>
  <c r="J281"/>
  <c r="L281"/>
  <c r="C282"/>
  <c r="D282"/>
  <c r="E282"/>
  <c r="F282"/>
  <c r="G282"/>
  <c r="J282"/>
  <c r="L282"/>
  <c r="C283"/>
  <c r="D283"/>
  <c r="E283"/>
  <c r="F283"/>
  <c r="G283"/>
  <c r="J283"/>
  <c r="L283"/>
  <c r="C284"/>
  <c r="D284"/>
  <c r="E284"/>
  <c r="F284"/>
  <c r="G284"/>
  <c r="J284"/>
  <c r="L284"/>
  <c r="C285"/>
  <c r="D285"/>
  <c r="E285"/>
  <c r="F285"/>
  <c r="G285"/>
  <c r="J285"/>
  <c r="L285"/>
  <c r="C286"/>
  <c r="D286"/>
  <c r="E286"/>
  <c r="F286"/>
  <c r="G286"/>
  <c r="J286"/>
  <c r="L286"/>
  <c r="C287"/>
  <c r="D287"/>
  <c r="E287"/>
  <c r="F287"/>
  <c r="G287"/>
  <c r="J287"/>
  <c r="L287"/>
  <c r="C288"/>
  <c r="D288"/>
  <c r="E288"/>
  <c r="F288"/>
  <c r="G288"/>
  <c r="J288"/>
  <c r="L288"/>
  <c r="C289"/>
  <c r="D289"/>
  <c r="E289"/>
  <c r="F289"/>
  <c r="G289"/>
  <c r="J289"/>
  <c r="L289"/>
  <c r="C290"/>
  <c r="D290"/>
  <c r="E290"/>
  <c r="F290"/>
  <c r="G290"/>
  <c r="J290"/>
  <c r="L290"/>
  <c r="C291"/>
  <c r="D291"/>
  <c r="E291"/>
  <c r="F291"/>
  <c r="G291"/>
  <c r="J291"/>
  <c r="L291"/>
  <c r="C292"/>
  <c r="D292"/>
  <c r="E292"/>
  <c r="F292"/>
  <c r="G292"/>
  <c r="J292"/>
  <c r="L292"/>
  <c r="C293"/>
  <c r="D293"/>
  <c r="E293"/>
  <c r="F293"/>
  <c r="G293"/>
  <c r="J293"/>
  <c r="L293"/>
  <c r="C294"/>
  <c r="D294"/>
  <c r="E294"/>
  <c r="F294"/>
  <c r="G294"/>
  <c r="J294"/>
  <c r="L294"/>
  <c r="C295"/>
  <c r="D295"/>
  <c r="E295"/>
  <c r="F295"/>
  <c r="G295"/>
  <c r="J295"/>
  <c r="L295"/>
  <c r="C296"/>
  <c r="D296"/>
  <c r="E296"/>
  <c r="F296"/>
  <c r="G296"/>
  <c r="J296"/>
  <c r="L296"/>
  <c r="C297"/>
  <c r="D297"/>
  <c r="E297"/>
  <c r="F297"/>
  <c r="G297"/>
  <c r="J297"/>
  <c r="L297"/>
  <c r="C298"/>
  <c r="D298"/>
  <c r="E298"/>
  <c r="F298"/>
  <c r="G298"/>
  <c r="J298"/>
  <c r="L298"/>
  <c r="C299"/>
  <c r="D299"/>
  <c r="E299"/>
  <c r="F299"/>
  <c r="G299"/>
  <c r="J299"/>
  <c r="L299"/>
  <c r="C300"/>
  <c r="D300"/>
  <c r="E300"/>
  <c r="F300"/>
  <c r="G300"/>
  <c r="J300"/>
  <c r="L300"/>
  <c r="C301"/>
  <c r="D301"/>
  <c r="E301"/>
  <c r="F301"/>
  <c r="G301"/>
  <c r="J301"/>
  <c r="L301"/>
  <c r="C302"/>
  <c r="D302"/>
  <c r="E302"/>
  <c r="F302"/>
  <c r="G302"/>
  <c r="J302"/>
  <c r="L302"/>
  <c r="C303"/>
  <c r="D303"/>
  <c r="E303"/>
  <c r="F303"/>
  <c r="G303"/>
  <c r="J303"/>
  <c r="L303"/>
  <c r="C304"/>
  <c r="D304"/>
  <c r="E304"/>
  <c r="F304"/>
  <c r="G304"/>
  <c r="J304"/>
  <c r="L304"/>
  <c r="C305"/>
  <c r="D305"/>
  <c r="E305"/>
  <c r="F305"/>
  <c r="G305"/>
  <c r="J305"/>
  <c r="L305"/>
  <c r="C306"/>
  <c r="D306"/>
  <c r="E306"/>
  <c r="F306"/>
  <c r="G306"/>
  <c r="J306"/>
  <c r="L306"/>
  <c r="C307"/>
  <c r="D307"/>
  <c r="E307"/>
  <c r="F307"/>
  <c r="G307"/>
  <c r="J307"/>
  <c r="L307"/>
  <c r="C308"/>
  <c r="D308"/>
  <c r="E308"/>
  <c r="F308"/>
  <c r="G308"/>
  <c r="J308"/>
  <c r="L308"/>
  <c r="C309"/>
  <c r="D309"/>
  <c r="E309"/>
  <c r="F309"/>
  <c r="G309"/>
  <c r="J309"/>
  <c r="L309"/>
  <c r="C310"/>
  <c r="D310"/>
  <c r="E310"/>
  <c r="F310"/>
  <c r="G310"/>
  <c r="J310"/>
  <c r="L310"/>
  <c r="C311"/>
  <c r="D311"/>
  <c r="E311"/>
  <c r="F311"/>
  <c r="G311"/>
  <c r="J311"/>
  <c r="L311"/>
  <c r="C312"/>
  <c r="D312"/>
  <c r="E312"/>
  <c r="F312"/>
  <c r="G312"/>
  <c r="J312"/>
  <c r="L312"/>
  <c r="C313"/>
  <c r="D313"/>
  <c r="E313"/>
  <c r="F313"/>
  <c r="G313"/>
  <c r="J313"/>
  <c r="L313"/>
  <c r="C314"/>
  <c r="D314"/>
  <c r="E314"/>
  <c r="F314"/>
  <c r="G314"/>
  <c r="J314"/>
  <c r="L314"/>
  <c r="C315"/>
  <c r="D315"/>
  <c r="E315"/>
  <c r="F315"/>
  <c r="G315"/>
  <c r="J315"/>
  <c r="L315"/>
  <c r="C316"/>
  <c r="D316"/>
  <c r="E316"/>
  <c r="F316"/>
  <c r="G316"/>
  <c r="J316"/>
  <c r="L316"/>
  <c r="C317"/>
  <c r="D317"/>
  <c r="E317"/>
  <c r="F317"/>
  <c r="G317"/>
  <c r="J317"/>
  <c r="L317"/>
  <c r="C318"/>
  <c r="D318"/>
  <c r="E318"/>
  <c r="F318"/>
  <c r="G318"/>
  <c r="J318"/>
  <c r="L318"/>
  <c r="C319"/>
  <c r="D319"/>
  <c r="E319"/>
  <c r="F319"/>
  <c r="G319"/>
  <c r="J319"/>
  <c r="L319"/>
  <c r="C320"/>
  <c r="D320"/>
  <c r="E320"/>
  <c r="F320"/>
  <c r="G320"/>
  <c r="J320"/>
  <c r="L320"/>
  <c r="C321"/>
  <c r="D321"/>
  <c r="E321"/>
  <c r="F321"/>
  <c r="G321"/>
  <c r="J321"/>
  <c r="L321"/>
  <c r="C322"/>
  <c r="D322"/>
  <c r="E322"/>
  <c r="F322"/>
  <c r="G322"/>
  <c r="J322"/>
  <c r="L322"/>
  <c r="C323"/>
  <c r="D323"/>
  <c r="E323"/>
  <c r="F323"/>
  <c r="G323"/>
  <c r="J323"/>
  <c r="L323"/>
  <c r="C324"/>
  <c r="D324"/>
  <c r="E324"/>
  <c r="F324"/>
  <c r="G324"/>
  <c r="J324"/>
  <c r="L324"/>
  <c r="C325"/>
  <c r="D325"/>
  <c r="E325"/>
  <c r="F325"/>
  <c r="G325"/>
  <c r="J325"/>
  <c r="L325"/>
  <c r="C326"/>
  <c r="D326"/>
  <c r="E326"/>
  <c r="F326"/>
  <c r="G326"/>
  <c r="J326"/>
  <c r="L326"/>
  <c r="C327"/>
  <c r="D327"/>
  <c r="E327"/>
  <c r="F327"/>
  <c r="G327"/>
  <c r="J327"/>
  <c r="L327"/>
  <c r="C328"/>
  <c r="D328"/>
  <c r="E328"/>
  <c r="F328"/>
  <c r="G328"/>
  <c r="J328"/>
  <c r="L328"/>
  <c r="C329"/>
  <c r="D329"/>
  <c r="E329"/>
  <c r="F329"/>
  <c r="G329"/>
  <c r="J329"/>
  <c r="L329"/>
  <c r="C330"/>
  <c r="D330"/>
  <c r="E330"/>
  <c r="F330"/>
  <c r="G330"/>
  <c r="J330"/>
  <c r="L330"/>
  <c r="C331"/>
  <c r="D331"/>
  <c r="E331"/>
  <c r="F331"/>
  <c r="G331"/>
  <c r="J331"/>
  <c r="L331"/>
  <c r="C332"/>
  <c r="D332"/>
  <c r="E332"/>
  <c r="F332"/>
  <c r="G332"/>
  <c r="J332"/>
  <c r="L332"/>
  <c r="C333"/>
  <c r="D333"/>
  <c r="E333"/>
  <c r="F333"/>
  <c r="G333"/>
  <c r="J333"/>
  <c r="L333"/>
  <c r="C334"/>
  <c r="D334"/>
  <c r="E334"/>
  <c r="F334"/>
  <c r="G334"/>
  <c r="J334"/>
  <c r="L334"/>
  <c r="C335"/>
  <c r="D335"/>
  <c r="E335"/>
  <c r="F335"/>
  <c r="G335"/>
  <c r="J335"/>
  <c r="L335"/>
  <c r="C336"/>
  <c r="D336"/>
  <c r="E336"/>
  <c r="F336"/>
  <c r="G336"/>
  <c r="J336"/>
  <c r="L336"/>
  <c r="C337"/>
  <c r="D337"/>
  <c r="E337"/>
  <c r="F337"/>
  <c r="G337"/>
  <c r="J337"/>
  <c r="L337"/>
  <c r="C338"/>
  <c r="D338"/>
  <c r="E338"/>
  <c r="F338"/>
  <c r="G338"/>
  <c r="J338"/>
  <c r="L338"/>
  <c r="C339"/>
  <c r="D339"/>
  <c r="E339"/>
  <c r="F339"/>
  <c r="G339"/>
  <c r="J339"/>
  <c r="L339"/>
  <c r="C340"/>
  <c r="D340"/>
  <c r="E340"/>
  <c r="F340"/>
  <c r="G340"/>
  <c r="J340"/>
  <c r="L340"/>
  <c r="C341"/>
  <c r="D341"/>
  <c r="E341"/>
  <c r="F341"/>
  <c r="G341"/>
  <c r="J341"/>
  <c r="L341"/>
  <c r="C342"/>
  <c r="D342"/>
  <c r="E342"/>
  <c r="F342"/>
  <c r="G342"/>
  <c r="J342"/>
  <c r="L342"/>
  <c r="C343"/>
  <c r="D343"/>
  <c r="E343"/>
  <c r="F343"/>
  <c r="G343"/>
  <c r="J343"/>
  <c r="L343"/>
  <c r="C344"/>
  <c r="D344"/>
  <c r="E344"/>
  <c r="F344"/>
  <c r="G344"/>
  <c r="J344"/>
  <c r="L344"/>
  <c r="C345"/>
  <c r="D345"/>
  <c r="E345"/>
  <c r="F345"/>
  <c r="G345"/>
  <c r="J345"/>
  <c r="L345"/>
  <c r="C346"/>
  <c r="D346"/>
  <c r="E346"/>
  <c r="F346"/>
  <c r="G346"/>
  <c r="J346"/>
  <c r="L346"/>
  <c r="C347"/>
  <c r="D347"/>
  <c r="E347"/>
  <c r="F347"/>
  <c r="G347"/>
  <c r="J347"/>
  <c r="L347"/>
  <c r="C348"/>
  <c r="D348"/>
  <c r="E348"/>
  <c r="F348"/>
  <c r="G348"/>
  <c r="J348"/>
  <c r="L348"/>
  <c r="C349"/>
  <c r="D349"/>
  <c r="E349"/>
  <c r="F349"/>
  <c r="G349"/>
  <c r="J349"/>
  <c r="L349"/>
  <c r="C350"/>
  <c r="D350"/>
  <c r="E350"/>
  <c r="F350"/>
  <c r="G350"/>
  <c r="J350"/>
  <c r="L350"/>
  <c r="C351"/>
  <c r="D351"/>
  <c r="E351"/>
  <c r="F351"/>
  <c r="G351"/>
  <c r="J351"/>
  <c r="L351"/>
  <c r="C352"/>
  <c r="D352"/>
  <c r="E352"/>
  <c r="F352"/>
  <c r="G352"/>
  <c r="J352"/>
  <c r="L352"/>
  <c r="C353"/>
  <c r="D353"/>
  <c r="E353"/>
  <c r="F353"/>
  <c r="G353"/>
  <c r="J353"/>
  <c r="L353"/>
  <c r="C354"/>
  <c r="D354"/>
  <c r="E354"/>
  <c r="F354"/>
  <c r="G354"/>
  <c r="J354"/>
  <c r="L354"/>
  <c r="C355"/>
  <c r="D355"/>
  <c r="E355"/>
  <c r="F355"/>
  <c r="G355"/>
  <c r="J355"/>
  <c r="L355"/>
  <c r="C356"/>
  <c r="D356"/>
  <c r="E356"/>
  <c r="F356"/>
  <c r="G356"/>
  <c r="J356"/>
  <c r="L356"/>
  <c r="C357"/>
  <c r="D357"/>
  <c r="E357"/>
  <c r="F357"/>
  <c r="G357"/>
  <c r="J357"/>
  <c r="L357"/>
  <c r="C358"/>
  <c r="D358"/>
  <c r="E358"/>
  <c r="F358"/>
  <c r="G358"/>
  <c r="J358"/>
  <c r="C359"/>
  <c r="D359"/>
  <c r="E359"/>
  <c r="F359"/>
  <c r="G359"/>
  <c r="J359"/>
  <c r="C360"/>
  <c r="D360"/>
  <c r="E360"/>
  <c r="F360"/>
  <c r="G360"/>
  <c r="J360"/>
  <c r="C361"/>
  <c r="D361"/>
  <c r="E361"/>
  <c r="F361"/>
  <c r="G361"/>
  <c r="J361"/>
  <c r="C362"/>
  <c r="D362"/>
  <c r="E362"/>
  <c r="F362"/>
  <c r="G362"/>
  <c r="J362"/>
  <c r="C363"/>
  <c r="D363"/>
  <c r="E363"/>
  <c r="F363"/>
  <c r="G363"/>
  <c r="J363"/>
  <c r="C364"/>
  <c r="D364"/>
  <c r="E364"/>
  <c r="F364"/>
  <c r="G364"/>
  <c r="J364"/>
  <c r="C365"/>
  <c r="D365"/>
  <c r="E365"/>
  <c r="F365"/>
  <c r="G365"/>
  <c r="J365"/>
  <c r="C366"/>
  <c r="D366"/>
  <c r="E366"/>
  <c r="F366"/>
  <c r="G366"/>
  <c r="J366"/>
  <c r="C367"/>
  <c r="D367"/>
  <c r="E367"/>
  <c r="F367"/>
  <c r="G367"/>
  <c r="J367"/>
  <c r="C368"/>
  <c r="D368"/>
  <c r="E368"/>
  <c r="F368"/>
  <c r="G368"/>
  <c r="J368"/>
  <c r="C369"/>
  <c r="D369"/>
  <c r="E369"/>
  <c r="F369"/>
  <c r="G369"/>
  <c r="J369"/>
  <c r="C370"/>
  <c r="D370"/>
  <c r="E370"/>
  <c r="F370"/>
  <c r="G370"/>
  <c r="J370"/>
  <c r="C371"/>
  <c r="D371"/>
  <c r="E371"/>
  <c r="F371"/>
  <c r="G371"/>
  <c r="J371"/>
  <c r="C372"/>
  <c r="D372"/>
  <c r="E372"/>
  <c r="F372"/>
  <c r="G372"/>
  <c r="J372"/>
  <c r="C373"/>
  <c r="D373"/>
  <c r="E373"/>
  <c r="F373"/>
  <c r="G373"/>
  <c r="J373"/>
  <c r="C374"/>
  <c r="D374"/>
  <c r="E374"/>
  <c r="F374"/>
  <c r="G374"/>
  <c r="J374"/>
  <c r="C375"/>
  <c r="D375"/>
  <c r="E375"/>
  <c r="F375"/>
  <c r="G375"/>
  <c r="J375"/>
  <c r="C376"/>
  <c r="D376"/>
  <c r="E376"/>
  <c r="F376"/>
  <c r="G376"/>
  <c r="J376"/>
  <c r="L376"/>
  <c r="C377"/>
  <c r="D377"/>
  <c r="E377"/>
  <c r="F377"/>
  <c r="G377"/>
  <c r="J377"/>
  <c r="L377"/>
  <c r="C378"/>
  <c r="D378"/>
  <c r="E378"/>
  <c r="F378"/>
  <c r="G378"/>
  <c r="J378"/>
  <c r="L378"/>
  <c r="C379"/>
  <c r="D379"/>
  <c r="E379"/>
  <c r="F379"/>
  <c r="G379"/>
  <c r="J379"/>
  <c r="L379"/>
  <c r="C380"/>
  <c r="D380"/>
  <c r="E380"/>
  <c r="F380"/>
  <c r="G380"/>
  <c r="J380"/>
  <c r="L380"/>
  <c r="C381"/>
  <c r="D381"/>
  <c r="E381"/>
  <c r="F381"/>
  <c r="G381"/>
  <c r="J381"/>
  <c r="L381"/>
  <c r="C382"/>
  <c r="D382"/>
  <c r="E382"/>
  <c r="F382"/>
  <c r="G382"/>
  <c r="J382"/>
  <c r="L382"/>
  <c r="C383"/>
  <c r="D383"/>
  <c r="E383"/>
  <c r="F383"/>
  <c r="G383"/>
  <c r="J383"/>
  <c r="L383"/>
  <c r="C384"/>
  <c r="D384"/>
  <c r="E384"/>
  <c r="F384"/>
  <c r="G384"/>
  <c r="J384"/>
  <c r="L384"/>
  <c r="C385"/>
  <c r="D385"/>
  <c r="E385"/>
  <c r="F385"/>
  <c r="G385"/>
  <c r="J385"/>
  <c r="L385"/>
  <c r="C386"/>
  <c r="D386"/>
  <c r="E386"/>
  <c r="F386"/>
  <c r="G386"/>
  <c r="J386"/>
  <c r="L386"/>
  <c r="C387"/>
  <c r="D387"/>
  <c r="E387"/>
  <c r="F387"/>
  <c r="G387"/>
  <c r="J387"/>
  <c r="L387"/>
  <c r="C388"/>
  <c r="D388"/>
  <c r="E388"/>
  <c r="F388"/>
  <c r="G388"/>
  <c r="J388"/>
  <c r="L388"/>
  <c r="C389"/>
  <c r="D389"/>
  <c r="E389"/>
  <c r="F389"/>
  <c r="G389"/>
  <c r="J389"/>
  <c r="L389"/>
  <c r="C390"/>
  <c r="D390"/>
  <c r="E390"/>
  <c r="F390"/>
  <c r="G390"/>
  <c r="J390"/>
  <c r="L390"/>
  <c r="C391"/>
  <c r="D391"/>
  <c r="E391"/>
  <c r="F391"/>
  <c r="G391"/>
  <c r="J391"/>
  <c r="L391"/>
  <c r="C392"/>
  <c r="D392"/>
  <c r="E392"/>
  <c r="F392"/>
  <c r="G392"/>
  <c r="J392"/>
  <c r="L392"/>
  <c r="C393"/>
  <c r="D393"/>
  <c r="E393"/>
  <c r="F393"/>
  <c r="G393"/>
  <c r="J393"/>
  <c r="L393"/>
  <c r="C394"/>
  <c r="D394"/>
  <c r="E394"/>
  <c r="F394"/>
  <c r="G394"/>
  <c r="J394"/>
  <c r="L394"/>
  <c r="C395"/>
  <c r="D395"/>
  <c r="E395"/>
  <c r="F395"/>
  <c r="G395"/>
  <c r="J395"/>
  <c r="L395"/>
  <c r="C396"/>
  <c r="D396"/>
  <c r="E396"/>
  <c r="F396"/>
  <c r="G396"/>
  <c r="J396"/>
  <c r="L396"/>
  <c r="C397"/>
  <c r="D397"/>
  <c r="E397"/>
  <c r="F397"/>
  <c r="G397"/>
  <c r="J397"/>
  <c r="L397"/>
  <c r="C398"/>
  <c r="D398"/>
  <c r="E398"/>
  <c r="F398"/>
  <c r="G398"/>
  <c r="J398"/>
  <c r="L398"/>
  <c r="C399"/>
  <c r="D399"/>
  <c r="E399"/>
  <c r="F399"/>
  <c r="G399"/>
  <c r="J399"/>
  <c r="L399"/>
  <c r="C400"/>
  <c r="D400"/>
  <c r="E400"/>
  <c r="F400"/>
  <c r="G400"/>
  <c r="J400"/>
  <c r="L400"/>
  <c r="C401"/>
  <c r="D401"/>
  <c r="E401"/>
  <c r="F401"/>
  <c r="G401"/>
  <c r="J401"/>
  <c r="L401"/>
  <c r="C402"/>
  <c r="D402"/>
  <c r="E402"/>
  <c r="F402"/>
  <c r="G402"/>
  <c r="J402"/>
  <c r="L402"/>
  <c r="C403"/>
  <c r="D403"/>
  <c r="E403"/>
  <c r="F403"/>
  <c r="G403"/>
  <c r="J403"/>
  <c r="L403"/>
  <c r="C404"/>
  <c r="D404"/>
  <c r="E404"/>
  <c r="F404"/>
  <c r="G404"/>
  <c r="I404"/>
  <c r="J404"/>
  <c r="L404"/>
  <c r="C405"/>
  <c r="D405"/>
  <c r="E405"/>
  <c r="F405"/>
  <c r="G405"/>
  <c r="I405"/>
  <c r="J405"/>
  <c r="L405"/>
  <c r="C406"/>
  <c r="D406"/>
  <c r="E406"/>
  <c r="F406"/>
  <c r="G406"/>
  <c r="I406"/>
  <c r="J406"/>
  <c r="L406"/>
  <c r="C407"/>
  <c r="D407"/>
  <c r="E407"/>
  <c r="F407"/>
  <c r="G407"/>
  <c r="I407"/>
  <c r="J407"/>
  <c r="L407"/>
  <c r="C408"/>
  <c r="D408"/>
  <c r="E408"/>
  <c r="F408"/>
  <c r="G408"/>
  <c r="I408"/>
  <c r="J408"/>
  <c r="L408"/>
  <c r="C409"/>
  <c r="D409"/>
  <c r="E409"/>
  <c r="F409"/>
  <c r="G409"/>
  <c r="I409"/>
  <c r="J409"/>
  <c r="L409"/>
  <c r="C410"/>
  <c r="D410"/>
  <c r="E410"/>
  <c r="F410"/>
  <c r="G410"/>
  <c r="I410"/>
  <c r="J410"/>
  <c r="L410"/>
  <c r="C411"/>
  <c r="D411"/>
  <c r="E411"/>
  <c r="F411"/>
  <c r="G411"/>
  <c r="I411"/>
  <c r="J411"/>
  <c r="L411"/>
  <c r="C412"/>
  <c r="D412"/>
  <c r="E412"/>
  <c r="F412"/>
  <c r="G412"/>
  <c r="I412"/>
  <c r="J412"/>
  <c r="L412"/>
  <c r="C413"/>
  <c r="D413"/>
  <c r="E413"/>
  <c r="F413"/>
  <c r="G413"/>
  <c r="I413"/>
  <c r="J413"/>
  <c r="L413"/>
  <c r="C414"/>
  <c r="D414"/>
  <c r="E414"/>
  <c r="F414"/>
  <c r="G414"/>
  <c r="I414"/>
  <c r="J414"/>
  <c r="L414"/>
  <c r="C415"/>
  <c r="D415"/>
  <c r="E415"/>
  <c r="F415"/>
  <c r="G415"/>
  <c r="I415"/>
  <c r="J415"/>
  <c r="L415"/>
  <c r="C416"/>
  <c r="D416"/>
  <c r="E416"/>
  <c r="F416"/>
  <c r="G416"/>
  <c r="I416"/>
  <c r="J416"/>
  <c r="L416"/>
  <c r="C417"/>
  <c r="D417"/>
  <c r="E417"/>
  <c r="F417"/>
  <c r="G417"/>
  <c r="I417"/>
  <c r="J417"/>
  <c r="L417"/>
  <c r="C418"/>
  <c r="D418"/>
  <c r="E418"/>
  <c r="F418"/>
  <c r="G418"/>
  <c r="I418"/>
  <c r="J418"/>
  <c r="K418"/>
  <c r="L418"/>
  <c r="C419"/>
  <c r="D419"/>
  <c r="E419"/>
  <c r="F419"/>
  <c r="G419"/>
  <c r="I419"/>
  <c r="J419"/>
  <c r="L419"/>
  <c r="C420"/>
  <c r="D420"/>
  <c r="E420"/>
  <c r="F420"/>
  <c r="G420"/>
  <c r="I420"/>
  <c r="J420"/>
  <c r="L420"/>
  <c r="C421"/>
  <c r="D421"/>
  <c r="E421"/>
  <c r="F421"/>
  <c r="G421"/>
  <c r="I421"/>
  <c r="J421"/>
  <c r="L421"/>
  <c r="C422"/>
  <c r="D422"/>
  <c r="E422"/>
  <c r="F422"/>
  <c r="G422"/>
  <c r="I422"/>
  <c r="J422"/>
  <c r="L422"/>
  <c r="C423"/>
  <c r="D423"/>
  <c r="E423"/>
  <c r="F423"/>
  <c r="G423"/>
  <c r="I423"/>
  <c r="J423"/>
  <c r="L423"/>
  <c r="C424"/>
  <c r="D424"/>
  <c r="E424"/>
  <c r="F424"/>
  <c r="G424"/>
  <c r="I424"/>
  <c r="J424"/>
  <c r="L424"/>
  <c r="C425"/>
  <c r="D425"/>
  <c r="E425"/>
  <c r="F425"/>
  <c r="G425"/>
  <c r="I425"/>
  <c r="J425"/>
  <c r="L425"/>
  <c r="C426"/>
  <c r="D426"/>
  <c r="E426"/>
  <c r="F426"/>
  <c r="G426"/>
  <c r="I426"/>
  <c r="J426"/>
  <c r="L426"/>
  <c r="C427"/>
  <c r="D427"/>
  <c r="E427"/>
  <c r="F427"/>
  <c r="G427"/>
  <c r="I427"/>
  <c r="J427"/>
  <c r="L427"/>
  <c r="C428"/>
  <c r="D428"/>
  <c r="E428"/>
  <c r="F428"/>
  <c r="G428"/>
  <c r="I428"/>
  <c r="J428"/>
  <c r="L428"/>
  <c r="C429"/>
  <c r="D429"/>
  <c r="E429"/>
  <c r="F429"/>
  <c r="G429"/>
  <c r="I429"/>
  <c r="J429"/>
  <c r="L429"/>
  <c r="C430"/>
  <c r="D430"/>
  <c r="E430"/>
  <c r="F430"/>
  <c r="G430"/>
  <c r="I430"/>
  <c r="J430"/>
  <c r="L430"/>
  <c r="C431"/>
  <c r="D431"/>
  <c r="E431"/>
  <c r="F431"/>
  <c r="G431"/>
  <c r="I431"/>
  <c r="J431"/>
  <c r="L431"/>
  <c r="C432"/>
  <c r="D432"/>
  <c r="E432"/>
  <c r="F432"/>
  <c r="G432"/>
  <c r="I432"/>
  <c r="J432"/>
  <c r="L432"/>
  <c r="C433"/>
  <c r="D433"/>
  <c r="E433"/>
  <c r="F433"/>
  <c r="G433"/>
  <c r="I433"/>
  <c r="J433"/>
  <c r="L433"/>
  <c r="C434"/>
  <c r="D434"/>
  <c r="E434"/>
  <c r="F434"/>
  <c r="G434"/>
  <c r="I434"/>
  <c r="J434"/>
  <c r="K434"/>
  <c r="L434"/>
  <c r="C435"/>
  <c r="D435"/>
  <c r="E435"/>
  <c r="F435"/>
  <c r="G435"/>
  <c r="I435"/>
  <c r="J435"/>
  <c r="L435"/>
  <c r="C436"/>
  <c r="D436"/>
  <c r="E436"/>
  <c r="F436"/>
  <c r="G436"/>
  <c r="I436"/>
  <c r="J436"/>
  <c r="L436"/>
  <c r="C437"/>
  <c r="D437"/>
  <c r="E437"/>
  <c r="F437"/>
  <c r="G437"/>
  <c r="I437"/>
  <c r="J437"/>
  <c r="L437"/>
  <c r="C438"/>
  <c r="D438"/>
  <c r="E438"/>
  <c r="F438"/>
  <c r="G438"/>
  <c r="I438"/>
  <c r="J438"/>
  <c r="L438"/>
  <c r="C439"/>
  <c r="D439"/>
  <c r="E439"/>
  <c r="F439"/>
  <c r="G439"/>
  <c r="I439"/>
  <c r="J439"/>
  <c r="L439"/>
  <c r="C440"/>
  <c r="D440"/>
  <c r="E440"/>
  <c r="F440"/>
  <c r="G440"/>
  <c r="I440"/>
  <c r="J440"/>
  <c r="L440"/>
  <c r="C441"/>
  <c r="D441"/>
  <c r="E441"/>
  <c r="F441"/>
  <c r="G441"/>
  <c r="I441"/>
  <c r="J441"/>
  <c r="L441"/>
  <c r="C442"/>
  <c r="D442"/>
  <c r="E442"/>
  <c r="F442"/>
  <c r="G442"/>
  <c r="I442"/>
  <c r="J442"/>
  <c r="L442"/>
  <c r="C443"/>
  <c r="D443"/>
  <c r="E443"/>
  <c r="F443"/>
  <c r="G443"/>
  <c r="I443"/>
  <c r="J443"/>
  <c r="L443"/>
  <c r="C444"/>
  <c r="D444"/>
  <c r="E444"/>
  <c r="F444"/>
  <c r="G444"/>
  <c r="I444"/>
  <c r="J444"/>
  <c r="L444"/>
  <c r="C445"/>
  <c r="D445"/>
  <c r="E445"/>
  <c r="F445"/>
  <c r="G445"/>
  <c r="I445"/>
  <c r="J445"/>
  <c r="L445"/>
  <c r="C446"/>
  <c r="D446"/>
  <c r="E446"/>
  <c r="F446"/>
  <c r="G446"/>
  <c r="I446"/>
  <c r="J446"/>
  <c r="L446"/>
  <c r="C447"/>
  <c r="D447"/>
  <c r="E447"/>
  <c r="F447"/>
  <c r="G447"/>
  <c r="I447"/>
  <c r="J447"/>
  <c r="L447"/>
  <c r="C448"/>
  <c r="D448"/>
  <c r="E448"/>
  <c r="F448"/>
  <c r="G448"/>
  <c r="I448"/>
  <c r="J448"/>
  <c r="L448"/>
  <c r="C449"/>
  <c r="D449"/>
  <c r="E449"/>
  <c r="F449"/>
  <c r="G449"/>
  <c r="I449"/>
  <c r="J449"/>
  <c r="L449"/>
  <c r="C450"/>
  <c r="D450"/>
  <c r="E450"/>
  <c r="F450"/>
  <c r="G450"/>
  <c r="I450"/>
  <c r="J450"/>
  <c r="K450"/>
  <c r="L450"/>
  <c r="C451"/>
  <c r="D451"/>
  <c r="E451"/>
  <c r="F451"/>
  <c r="G451"/>
  <c r="I451"/>
  <c r="J451"/>
  <c r="L451"/>
  <c r="C452"/>
  <c r="D452"/>
  <c r="E452"/>
  <c r="F452"/>
  <c r="G452"/>
  <c r="I452"/>
  <c r="J452"/>
  <c r="L452"/>
  <c r="C453"/>
  <c r="D453"/>
  <c r="E453"/>
  <c r="F453"/>
  <c r="G453"/>
  <c r="I453"/>
  <c r="J453"/>
  <c r="L453"/>
  <c r="G454"/>
  <c r="J454"/>
  <c r="G455"/>
  <c r="J455"/>
  <c r="G456"/>
  <c r="J456"/>
  <c r="K456"/>
  <c r="G457"/>
  <c r="J457"/>
  <c r="G458"/>
  <c r="J458"/>
  <c r="G459"/>
  <c r="J459"/>
  <c r="G460"/>
  <c r="J460"/>
  <c r="K460"/>
  <c r="G461"/>
  <c r="J461"/>
  <c r="G462"/>
  <c r="J462"/>
  <c r="G463"/>
  <c r="J463"/>
  <c r="G464"/>
  <c r="J464"/>
  <c r="K464"/>
  <c r="G465"/>
  <c r="J465"/>
  <c r="G466"/>
  <c r="J466"/>
  <c r="G467"/>
  <c r="J467"/>
  <c r="G468"/>
  <c r="J468"/>
  <c r="K468"/>
  <c r="G469"/>
  <c r="J469"/>
  <c r="G470"/>
  <c r="J470"/>
  <c r="G471"/>
  <c r="J471"/>
  <c r="G472"/>
  <c r="J472"/>
  <c r="K472"/>
  <c r="G473"/>
  <c r="J473"/>
  <c r="G474"/>
  <c r="J474"/>
  <c r="G475"/>
  <c r="J475"/>
  <c r="G476"/>
  <c r="J476"/>
  <c r="K476"/>
  <c r="G477"/>
  <c r="J477"/>
  <c r="G478"/>
  <c r="J478"/>
  <c r="F479"/>
  <c r="G479"/>
  <c r="J479"/>
  <c r="F480"/>
  <c r="G480"/>
  <c r="J480"/>
  <c r="F481"/>
  <c r="G481"/>
  <c r="J481"/>
  <c r="F482"/>
  <c r="G482"/>
  <c r="J482"/>
  <c r="F483"/>
  <c r="G483"/>
  <c r="J483"/>
  <c r="F484"/>
  <c r="G484"/>
  <c r="J484"/>
  <c r="F485"/>
  <c r="G485"/>
  <c r="J485"/>
  <c r="F486"/>
  <c r="G486"/>
  <c r="J486"/>
  <c r="F487"/>
  <c r="G487"/>
  <c r="J487"/>
  <c r="F488"/>
  <c r="G488"/>
  <c r="J488"/>
  <c r="F489"/>
  <c r="G489"/>
  <c r="J489"/>
  <c r="F490"/>
  <c r="G490"/>
  <c r="J490"/>
  <c r="F491"/>
  <c r="G491"/>
  <c r="J491"/>
  <c r="F492"/>
  <c r="G492"/>
  <c r="J492"/>
  <c r="F493"/>
  <c r="G493"/>
  <c r="J493"/>
  <c r="F494"/>
  <c r="G494"/>
  <c r="J494"/>
  <c r="F495"/>
  <c r="G495"/>
  <c r="J495"/>
  <c r="F496"/>
  <c r="G496"/>
  <c r="J496"/>
  <c r="F497"/>
  <c r="G497"/>
  <c r="J497"/>
  <c r="F498"/>
  <c r="G498"/>
  <c r="J498"/>
  <c r="A1" i="286"/>
  <c r="A2"/>
  <c r="H3"/>
  <c r="N3"/>
  <c r="D4"/>
  <c r="N4"/>
  <c r="N5"/>
  <c r="A1" i="331"/>
  <c r="I3"/>
  <c r="M3"/>
  <c r="D4"/>
  <c r="M4"/>
  <c r="N5"/>
  <c r="J28"/>
  <c r="N28"/>
  <c r="J34"/>
  <c r="N34"/>
  <c r="J35"/>
  <c r="N35"/>
  <c r="J36"/>
  <c r="N36"/>
  <c r="J37"/>
  <c r="N37"/>
  <c r="J38"/>
  <c r="N38"/>
  <c r="J39"/>
  <c r="N39"/>
  <c r="J40"/>
  <c r="N40"/>
  <c r="J41"/>
  <c r="N41"/>
  <c r="J42"/>
  <c r="N42"/>
  <c r="J43"/>
  <c r="N43"/>
  <c r="J44"/>
  <c r="N44"/>
  <c r="A1" i="342"/>
  <c r="I3"/>
  <c r="M3"/>
  <c r="D4"/>
  <c r="M4"/>
  <c r="N5"/>
  <c r="J11"/>
  <c r="N11"/>
  <c r="J9"/>
  <c r="N9"/>
  <c r="J13"/>
  <c r="N13"/>
  <c r="J18"/>
  <c r="N18"/>
  <c r="J10"/>
  <c r="N10"/>
  <c r="J14"/>
  <c r="N14"/>
  <c r="J17"/>
  <c r="N17"/>
  <c r="J12"/>
  <c r="N12"/>
  <c r="J15"/>
  <c r="N15"/>
  <c r="J8"/>
  <c r="N8"/>
  <c r="J16"/>
  <c r="N16"/>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41"/>
  <c r="I3"/>
  <c r="M3"/>
  <c r="D4"/>
  <c r="M4"/>
  <c r="N5"/>
  <c r="J21"/>
  <c r="N21"/>
  <c r="J22"/>
  <c r="N22"/>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A1" i="335"/>
  <c r="I3"/>
  <c r="M3"/>
  <c r="D4"/>
  <c r="M4"/>
  <c r="N5"/>
  <c r="J9"/>
  <c r="N9"/>
  <c r="J23"/>
  <c r="N23"/>
  <c r="J14"/>
  <c r="N14"/>
  <c r="J17"/>
  <c r="N17"/>
  <c r="J16"/>
  <c r="N16"/>
  <c r="J27"/>
  <c r="N27"/>
  <c r="J30"/>
  <c r="N30"/>
  <c r="J24"/>
  <c r="N24"/>
  <c r="J12"/>
  <c r="N12"/>
  <c r="J13"/>
  <c r="N13"/>
  <c r="J18"/>
  <c r="N18"/>
  <c r="J26"/>
  <c r="N26"/>
  <c r="J28"/>
  <c r="N28"/>
  <c r="J29"/>
  <c r="N29"/>
  <c r="J22"/>
  <c r="N22"/>
  <c r="J20"/>
  <c r="N20"/>
  <c r="J8"/>
  <c r="N8"/>
  <c r="J15"/>
  <c r="N15"/>
  <c r="J19"/>
  <c r="N19"/>
  <c r="J21"/>
  <c r="N21"/>
  <c r="J25"/>
  <c r="N25"/>
  <c r="J10"/>
  <c r="N10"/>
  <c r="J11"/>
  <c r="N11"/>
  <c r="J33"/>
  <c r="N33"/>
  <c r="J34"/>
  <c r="N34"/>
  <c r="J35"/>
  <c r="N35"/>
  <c r="J36"/>
  <c r="N36"/>
  <c r="J37"/>
  <c r="N37"/>
  <c r="J38"/>
  <c r="N38"/>
  <c r="J39"/>
  <c r="N39"/>
  <c r="J40"/>
  <c r="N40"/>
  <c r="J41"/>
  <c r="N41"/>
  <c r="J42"/>
  <c r="N42"/>
  <c r="J43"/>
  <c r="N43"/>
  <c r="J44"/>
  <c r="N44"/>
  <c r="A1" i="327"/>
  <c r="A2"/>
  <c r="H3"/>
  <c r="N3"/>
  <c r="D4"/>
  <c r="N4"/>
  <c r="N5"/>
  <c r="A1" i="352"/>
  <c r="A2"/>
  <c r="H3"/>
  <c r="N3"/>
  <c r="D4"/>
  <c r="N4"/>
  <c r="N5"/>
  <c r="A1" i="351"/>
  <c r="A2"/>
  <c r="H3"/>
  <c r="N3"/>
  <c r="D4"/>
  <c r="N4"/>
  <c r="N5"/>
  <c r="A1" i="308"/>
  <c r="A2"/>
  <c r="H3"/>
  <c r="N3"/>
  <c r="D4"/>
  <c r="N4"/>
  <c r="N5"/>
  <c r="A1" i="319"/>
  <c r="A2"/>
  <c r="H3"/>
  <c r="N3"/>
  <c r="D4"/>
  <c r="N4"/>
  <c r="L190" i="268"/>
  <c r="N5" i="319"/>
  <c r="A1" i="330"/>
  <c r="A2"/>
  <c r="AF3"/>
  <c r="BC3"/>
  <c r="E4"/>
  <c r="BC4"/>
  <c r="BO5"/>
  <c r="A1" i="333"/>
  <c r="I3"/>
  <c r="M3"/>
  <c r="D4"/>
  <c r="M4"/>
  <c r="N5"/>
  <c r="J39"/>
  <c r="N39"/>
  <c r="A1" i="350"/>
  <c r="I3"/>
  <c r="M3"/>
  <c r="D4"/>
  <c r="M4"/>
  <c r="N5"/>
  <c r="J18"/>
  <c r="N18"/>
  <c r="N17"/>
  <c r="N15"/>
  <c r="N13"/>
  <c r="N11"/>
  <c r="N12"/>
  <c r="N9"/>
  <c r="N14"/>
  <c r="N19"/>
  <c r="N20"/>
  <c r="N22"/>
  <c r="N8"/>
  <c r="N16"/>
  <c r="N10"/>
  <c r="N21"/>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49"/>
  <c r="I3"/>
  <c r="M3"/>
  <c r="D4"/>
  <c r="M4"/>
  <c r="N5"/>
  <c r="J15"/>
  <c r="N15"/>
  <c r="J12"/>
  <c r="N12"/>
  <c r="J21"/>
  <c r="J14"/>
  <c r="N14"/>
  <c r="J9"/>
  <c r="N9"/>
  <c r="J17"/>
  <c r="N17"/>
  <c r="J10"/>
  <c r="N10"/>
  <c r="J16"/>
  <c r="N16"/>
  <c r="J20"/>
  <c r="N20"/>
  <c r="J11"/>
  <c r="N11"/>
  <c r="J8"/>
  <c r="N8"/>
  <c r="J19"/>
  <c r="N19"/>
  <c r="J18"/>
  <c r="N18"/>
  <c r="J13"/>
  <c r="N13"/>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288"/>
  <c r="I3"/>
  <c r="M3"/>
  <c r="D4"/>
  <c r="M4"/>
  <c r="L465" i="268" s="1"/>
  <c r="N5" i="288"/>
  <c r="F456" i="268"/>
  <c r="F461"/>
  <c r="F464"/>
  <c r="F466"/>
  <c r="F467"/>
  <c r="F468"/>
  <c r="F469"/>
  <c r="F470"/>
  <c r="F471"/>
  <c r="F472"/>
  <c r="F473"/>
  <c r="F474"/>
  <c r="J41" i="288"/>
  <c r="F475" i="268"/>
  <c r="J42" i="288"/>
  <c r="N42"/>
  <c r="F476" i="268"/>
  <c r="J43" i="288"/>
  <c r="N43"/>
  <c r="F477" i="268"/>
  <c r="J44" i="288"/>
  <c r="N44"/>
  <c r="F478" i="268"/>
  <c r="A1" i="348"/>
  <c r="I3"/>
  <c r="M3"/>
  <c r="D4"/>
  <c r="M4"/>
  <c r="N5"/>
  <c r="J11"/>
  <c r="N11"/>
  <c r="J20"/>
  <c r="N20"/>
  <c r="J14"/>
  <c r="N14"/>
  <c r="J22"/>
  <c r="N22"/>
  <c r="J15"/>
  <c r="N15"/>
  <c r="J12"/>
  <c r="N12"/>
  <c r="J18"/>
  <c r="N18"/>
  <c r="J8"/>
  <c r="N8"/>
  <c r="J9"/>
  <c r="N9"/>
  <c r="J17"/>
  <c r="N17"/>
  <c r="J19"/>
  <c r="N19"/>
  <c r="J25"/>
  <c r="N25"/>
  <c r="J10"/>
  <c r="N10"/>
  <c r="J21"/>
  <c r="N21"/>
  <c r="J24"/>
  <c r="N24"/>
  <c r="J16"/>
  <c r="N16"/>
  <c r="J13"/>
  <c r="N13"/>
  <c r="J23"/>
  <c r="N23"/>
  <c r="J27"/>
  <c r="N27"/>
  <c r="J28"/>
  <c r="N28"/>
  <c r="J29"/>
  <c r="N29"/>
  <c r="J30"/>
  <c r="N30"/>
  <c r="J31"/>
  <c r="N31"/>
  <c r="J32"/>
  <c r="N32"/>
  <c r="J33"/>
  <c r="N33"/>
  <c r="J34"/>
  <c r="N34"/>
  <c r="J35"/>
  <c r="N35"/>
  <c r="J36"/>
  <c r="N36"/>
  <c r="J37"/>
  <c r="N37"/>
  <c r="J38"/>
  <c r="N38"/>
  <c r="J39"/>
  <c r="N39"/>
  <c r="J40"/>
  <c r="N40"/>
  <c r="J41"/>
  <c r="N41"/>
  <c r="J42"/>
  <c r="N42"/>
  <c r="J43"/>
  <c r="N43"/>
  <c r="J44"/>
  <c r="N44"/>
  <c r="A1" i="347"/>
  <c r="I3"/>
  <c r="M3"/>
  <c r="D4"/>
  <c r="M4"/>
  <c r="N5"/>
  <c r="J16"/>
  <c r="N16"/>
  <c r="J21"/>
  <c r="N21"/>
  <c r="J18"/>
  <c r="N18"/>
  <c r="J10"/>
  <c r="N10"/>
  <c r="J13"/>
  <c r="N13"/>
  <c r="J9"/>
  <c r="N9"/>
  <c r="J17"/>
  <c r="N17"/>
  <c r="J12"/>
  <c r="N12"/>
  <c r="J15"/>
  <c r="N15"/>
  <c r="J8"/>
  <c r="N8"/>
  <c r="J11"/>
  <c r="N11"/>
  <c r="J20"/>
  <c r="N20"/>
  <c r="J19"/>
  <c r="N19"/>
  <c r="J14"/>
  <c r="N14"/>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25"/>
  <c r="A2"/>
  <c r="H3"/>
  <c r="N3"/>
  <c r="D4"/>
  <c r="N4"/>
  <c r="N5"/>
  <c r="A1" i="328"/>
  <c r="A2"/>
  <c r="H3"/>
  <c r="N3"/>
  <c r="D4"/>
  <c r="N4"/>
  <c r="N5"/>
  <c r="A1" i="323"/>
  <c r="A2"/>
  <c r="H3"/>
  <c r="N3"/>
  <c r="D4"/>
  <c r="N4"/>
  <c r="N5"/>
  <c r="A1" i="346"/>
  <c r="A2"/>
  <c r="D4"/>
  <c r="N5"/>
  <c r="A1" i="345"/>
  <c r="A2"/>
  <c r="H3"/>
  <c r="N3"/>
  <c r="D4"/>
  <c r="N4"/>
  <c r="N5"/>
  <c r="A1" i="353"/>
  <c r="A2"/>
  <c r="A4"/>
  <c r="C24"/>
  <c r="D24"/>
  <c r="E24"/>
  <c r="F24"/>
  <c r="G24"/>
  <c r="H24"/>
  <c r="P24"/>
  <c r="Q24"/>
  <c r="R24"/>
  <c r="S24"/>
  <c r="T24"/>
  <c r="U24"/>
  <c r="AB24"/>
  <c r="AC24"/>
  <c r="AE24"/>
  <c r="AF24"/>
  <c r="AG24"/>
  <c r="AH24"/>
  <c r="AM24"/>
  <c r="AN24"/>
  <c r="C44"/>
  <c r="D44"/>
  <c r="E44"/>
  <c r="F44"/>
  <c r="G44"/>
  <c r="H44"/>
  <c r="P44"/>
  <c r="Q44"/>
  <c r="R44"/>
  <c r="S44"/>
  <c r="T44"/>
  <c r="U44"/>
  <c r="AB44"/>
  <c r="AC44"/>
  <c r="AE44"/>
  <c r="AF44"/>
  <c r="AG44"/>
  <c r="AH44"/>
  <c r="AM44"/>
  <c r="AN44"/>
  <c r="C34"/>
  <c r="D34"/>
  <c r="E34"/>
  <c r="F34"/>
  <c r="G34"/>
  <c r="H34"/>
  <c r="P34"/>
  <c r="Q34"/>
  <c r="R34"/>
  <c r="S34"/>
  <c r="T34"/>
  <c r="U34"/>
  <c r="AB34"/>
  <c r="AC34"/>
  <c r="AE34"/>
  <c r="AF34"/>
  <c r="AG34"/>
  <c r="AH34"/>
  <c r="AM34"/>
  <c r="AN34"/>
  <c r="C32"/>
  <c r="D32"/>
  <c r="E32"/>
  <c r="F32"/>
  <c r="G32"/>
  <c r="H32"/>
  <c r="P32"/>
  <c r="Q32"/>
  <c r="R32"/>
  <c r="S32"/>
  <c r="T32"/>
  <c r="U32"/>
  <c r="AB32"/>
  <c r="AC32"/>
  <c r="AE32"/>
  <c r="AF32"/>
  <c r="AG32"/>
  <c r="AH32"/>
  <c r="AM32"/>
  <c r="AN32"/>
  <c r="C27"/>
  <c r="D27"/>
  <c r="E27"/>
  <c r="F27"/>
  <c r="G27"/>
  <c r="H27"/>
  <c r="P27"/>
  <c r="Q27"/>
  <c r="R27"/>
  <c r="S27"/>
  <c r="T27"/>
  <c r="U27"/>
  <c r="AB27"/>
  <c r="AC27"/>
  <c r="AE27"/>
  <c r="AF27"/>
  <c r="AG27"/>
  <c r="AH27"/>
  <c r="AM27"/>
  <c r="AN27"/>
  <c r="C12"/>
  <c r="D12"/>
  <c r="E12"/>
  <c r="F12"/>
  <c r="G12"/>
  <c r="H12"/>
  <c r="P12"/>
  <c r="Q12"/>
  <c r="R12"/>
  <c r="S12"/>
  <c r="T12"/>
  <c r="U12"/>
  <c r="AB12"/>
  <c r="AC12"/>
  <c r="AE12"/>
  <c r="AF12"/>
  <c r="AG12"/>
  <c r="AH12"/>
  <c r="AM12"/>
  <c r="AN12"/>
  <c r="C14"/>
  <c r="D14"/>
  <c r="E14"/>
  <c r="F14"/>
  <c r="G14"/>
  <c r="H14"/>
  <c r="P14"/>
  <c r="Q14"/>
  <c r="R14"/>
  <c r="S14"/>
  <c r="T14"/>
  <c r="U14"/>
  <c r="AB14"/>
  <c r="AC14"/>
  <c r="AE14"/>
  <c r="AF14"/>
  <c r="AG14"/>
  <c r="AH14"/>
  <c r="AM14"/>
  <c r="AN14"/>
  <c r="C8"/>
  <c r="D8"/>
  <c r="E8"/>
  <c r="F8"/>
  <c r="G8"/>
  <c r="H8"/>
  <c r="P8"/>
  <c r="Q8"/>
  <c r="R8"/>
  <c r="S8"/>
  <c r="T8"/>
  <c r="U8"/>
  <c r="AB8"/>
  <c r="AC8"/>
  <c r="AE8"/>
  <c r="AF8"/>
  <c r="AG8"/>
  <c r="AH8"/>
  <c r="AM8"/>
  <c r="AN8"/>
  <c r="C29"/>
  <c r="D29"/>
  <c r="E29"/>
  <c r="F29"/>
  <c r="G29"/>
  <c r="H29"/>
  <c r="P29"/>
  <c r="Q29"/>
  <c r="R29"/>
  <c r="S29"/>
  <c r="T29"/>
  <c r="U29"/>
  <c r="AB29"/>
  <c r="AC29"/>
  <c r="AE29"/>
  <c r="AF29"/>
  <c r="AG29"/>
  <c r="AH29"/>
  <c r="AM29"/>
  <c r="AN29"/>
  <c r="C25"/>
  <c r="D25"/>
  <c r="E25"/>
  <c r="F25"/>
  <c r="G25"/>
  <c r="H25"/>
  <c r="P25"/>
  <c r="Q25"/>
  <c r="R25"/>
  <c r="S25"/>
  <c r="T25"/>
  <c r="U25"/>
  <c r="AB25"/>
  <c r="AC25"/>
  <c r="AE25"/>
  <c r="AF25"/>
  <c r="AG25"/>
  <c r="AH25"/>
  <c r="AM25"/>
  <c r="AN25"/>
  <c r="C17"/>
  <c r="D17"/>
  <c r="E17"/>
  <c r="F17"/>
  <c r="G17"/>
  <c r="H17"/>
  <c r="P17"/>
  <c r="Q17"/>
  <c r="R17"/>
  <c r="S17"/>
  <c r="T17"/>
  <c r="U17"/>
  <c r="AB17"/>
  <c r="AC17"/>
  <c r="AE17"/>
  <c r="AF17"/>
  <c r="AG17"/>
  <c r="AH17"/>
  <c r="AM17"/>
  <c r="AN17"/>
  <c r="C10"/>
  <c r="D10"/>
  <c r="E10"/>
  <c r="F10"/>
  <c r="G10"/>
  <c r="H10"/>
  <c r="P10"/>
  <c r="Q10"/>
  <c r="R10"/>
  <c r="S10"/>
  <c r="T10"/>
  <c r="U10"/>
  <c r="AB10"/>
  <c r="AC10"/>
  <c r="AE10"/>
  <c r="AF10"/>
  <c r="AG10"/>
  <c r="AH10"/>
  <c r="AM10"/>
  <c r="AN10"/>
  <c r="C16"/>
  <c r="D16"/>
  <c r="E16"/>
  <c r="F16"/>
  <c r="G16"/>
  <c r="H16"/>
  <c r="P16"/>
  <c r="Q16"/>
  <c r="R16"/>
  <c r="S16"/>
  <c r="T16"/>
  <c r="U16"/>
  <c r="AB16"/>
  <c r="AC16"/>
  <c r="AE16"/>
  <c r="AF16"/>
  <c r="AG16"/>
  <c r="AH16"/>
  <c r="AM16"/>
  <c r="AN16"/>
  <c r="C38"/>
  <c r="D38"/>
  <c r="E38"/>
  <c r="F38"/>
  <c r="G38"/>
  <c r="H38"/>
  <c r="P38"/>
  <c r="Q38"/>
  <c r="R38"/>
  <c r="S38"/>
  <c r="T38"/>
  <c r="U38"/>
  <c r="AB38"/>
  <c r="AC38"/>
  <c r="AE38"/>
  <c r="AF38"/>
  <c r="AG38"/>
  <c r="AH38"/>
  <c r="AM38"/>
  <c r="AN38"/>
  <c r="C30"/>
  <c r="D30"/>
  <c r="E30"/>
  <c r="F30"/>
  <c r="G30"/>
  <c r="H30"/>
  <c r="P30"/>
  <c r="Q30"/>
  <c r="R30"/>
  <c r="S30"/>
  <c r="T30"/>
  <c r="U30"/>
  <c r="AB30"/>
  <c r="AC30"/>
  <c r="AE30"/>
  <c r="AF30"/>
  <c r="AG30"/>
  <c r="AH30"/>
  <c r="AM30"/>
  <c r="AN30"/>
  <c r="C9"/>
  <c r="D9"/>
  <c r="E9"/>
  <c r="F9"/>
  <c r="G9"/>
  <c r="H9"/>
  <c r="P9"/>
  <c r="Q9"/>
  <c r="R9"/>
  <c r="S9"/>
  <c r="T9"/>
  <c r="U9"/>
  <c r="AB9"/>
  <c r="AC9"/>
  <c r="AE9"/>
  <c r="AF9"/>
  <c r="AG9"/>
  <c r="AH9"/>
  <c r="AM9"/>
  <c r="AN9"/>
  <c r="C13"/>
  <c r="D13"/>
  <c r="E13"/>
  <c r="F13"/>
  <c r="G13"/>
  <c r="H13"/>
  <c r="P13"/>
  <c r="Q13"/>
  <c r="R13"/>
  <c r="S13"/>
  <c r="T13"/>
  <c r="U13"/>
  <c r="AB13"/>
  <c r="AC13"/>
  <c r="AE13"/>
  <c r="AF13"/>
  <c r="AG13"/>
  <c r="AH13"/>
  <c r="AM13"/>
  <c r="AN13"/>
  <c r="C21"/>
  <c r="D21"/>
  <c r="E21"/>
  <c r="F21"/>
  <c r="G21"/>
  <c r="H21"/>
  <c r="P21"/>
  <c r="Q21"/>
  <c r="R21"/>
  <c r="S21"/>
  <c r="T21"/>
  <c r="U21"/>
  <c r="AB21"/>
  <c r="AC21"/>
  <c r="AE21"/>
  <c r="AF21"/>
  <c r="AG21"/>
  <c r="AH21"/>
  <c r="AM21"/>
  <c r="AN21"/>
  <c r="C28"/>
  <c r="D28"/>
  <c r="E28"/>
  <c r="F28"/>
  <c r="G28"/>
  <c r="H28"/>
  <c r="P28"/>
  <c r="Q28"/>
  <c r="R28"/>
  <c r="S28"/>
  <c r="T28"/>
  <c r="U28"/>
  <c r="AB28"/>
  <c r="AC28"/>
  <c r="AE28"/>
  <c r="AF28"/>
  <c r="AG28"/>
  <c r="AH28"/>
  <c r="AM28"/>
  <c r="AN28"/>
  <c r="C22"/>
  <c r="D22"/>
  <c r="E22"/>
  <c r="F22"/>
  <c r="G22"/>
  <c r="H22"/>
  <c r="P22"/>
  <c r="Q22"/>
  <c r="R22"/>
  <c r="S22"/>
  <c r="T22"/>
  <c r="U22"/>
  <c r="AB22"/>
  <c r="AC22"/>
  <c r="AE22"/>
  <c r="AF22"/>
  <c r="AG22"/>
  <c r="AH22"/>
  <c r="AM22"/>
  <c r="AN22"/>
  <c r="C11"/>
  <c r="D11"/>
  <c r="E11"/>
  <c r="F11"/>
  <c r="G11"/>
  <c r="H11"/>
  <c r="P11"/>
  <c r="Q11"/>
  <c r="R11"/>
  <c r="S11"/>
  <c r="T11"/>
  <c r="U11"/>
  <c r="AB11"/>
  <c r="AC11"/>
  <c r="AE11"/>
  <c r="AF11"/>
  <c r="AG11"/>
  <c r="AH11"/>
  <c r="AM11"/>
  <c r="AN11"/>
  <c r="C46"/>
  <c r="D46"/>
  <c r="E46"/>
  <c r="F46"/>
  <c r="G46"/>
  <c r="H46"/>
  <c r="P46"/>
  <c r="Q46"/>
  <c r="R46"/>
  <c r="S46"/>
  <c r="T46"/>
  <c r="U46"/>
  <c r="AB46"/>
  <c r="AC46"/>
  <c r="AE46"/>
  <c r="AF46"/>
  <c r="AG46"/>
  <c r="AH46"/>
  <c r="AM46"/>
  <c r="AN46"/>
  <c r="C31"/>
  <c r="D31"/>
  <c r="E31"/>
  <c r="F31"/>
  <c r="G31"/>
  <c r="H31"/>
  <c r="P31"/>
  <c r="Q31"/>
  <c r="R31"/>
  <c r="S31"/>
  <c r="T31"/>
  <c r="U31"/>
  <c r="AB31"/>
  <c r="AC31"/>
  <c r="AE31"/>
  <c r="AF31"/>
  <c r="AG31"/>
  <c r="AH31"/>
  <c r="AM31"/>
  <c r="AN31"/>
  <c r="C15"/>
  <c r="D15"/>
  <c r="E15"/>
  <c r="F15"/>
  <c r="G15"/>
  <c r="H15"/>
  <c r="P15"/>
  <c r="Q15"/>
  <c r="R15"/>
  <c r="S15"/>
  <c r="T15"/>
  <c r="U15"/>
  <c r="AB15"/>
  <c r="AC15"/>
  <c r="AE15"/>
  <c r="AF15"/>
  <c r="AG15"/>
  <c r="AH15"/>
  <c r="AM15"/>
  <c r="AN15"/>
  <c r="C39"/>
  <c r="D39"/>
  <c r="E39"/>
  <c r="F39"/>
  <c r="G39"/>
  <c r="H39"/>
  <c r="P39"/>
  <c r="Q39"/>
  <c r="R39"/>
  <c r="S39"/>
  <c r="T39"/>
  <c r="U39"/>
  <c r="AB39"/>
  <c r="AC39"/>
  <c r="AE39"/>
  <c r="AF39"/>
  <c r="AG39"/>
  <c r="AH39"/>
  <c r="AM39"/>
  <c r="AN39"/>
  <c r="C18"/>
  <c r="D18"/>
  <c r="E18"/>
  <c r="F18"/>
  <c r="G18"/>
  <c r="H18"/>
  <c r="P18"/>
  <c r="Q18"/>
  <c r="R18"/>
  <c r="S18"/>
  <c r="T18"/>
  <c r="U18"/>
  <c r="AB18"/>
  <c r="AC18"/>
  <c r="AE18"/>
  <c r="AF18"/>
  <c r="AG18"/>
  <c r="AH18"/>
  <c r="AM18"/>
  <c r="AN18"/>
  <c r="C26"/>
  <c r="D26"/>
  <c r="E26"/>
  <c r="F26"/>
  <c r="G26"/>
  <c r="H26"/>
  <c r="P26"/>
  <c r="Q26"/>
  <c r="R26"/>
  <c r="S26"/>
  <c r="T26"/>
  <c r="U26"/>
  <c r="AB26"/>
  <c r="AC26"/>
  <c r="AE26"/>
  <c r="AF26"/>
  <c r="AG26"/>
  <c r="AH26"/>
  <c r="AM26"/>
  <c r="AN26"/>
  <c r="C37"/>
  <c r="D37"/>
  <c r="E37"/>
  <c r="F37"/>
  <c r="G37"/>
  <c r="H37"/>
  <c r="P37"/>
  <c r="Q37"/>
  <c r="R37"/>
  <c r="S37"/>
  <c r="T37"/>
  <c r="U37"/>
  <c r="AB37"/>
  <c r="AC37"/>
  <c r="AE37"/>
  <c r="AF37"/>
  <c r="AG37"/>
  <c r="AH37"/>
  <c r="AM37"/>
  <c r="AN37"/>
  <c r="C41"/>
  <c r="D41"/>
  <c r="E41"/>
  <c r="F41"/>
  <c r="G41"/>
  <c r="H41"/>
  <c r="P41"/>
  <c r="Q41"/>
  <c r="R41"/>
  <c r="S41"/>
  <c r="T41"/>
  <c r="U41"/>
  <c r="AB41"/>
  <c r="AC41"/>
  <c r="AE41"/>
  <c r="AF41"/>
  <c r="AG41"/>
  <c r="AH41"/>
  <c r="AM41"/>
  <c r="AN41"/>
  <c r="C42"/>
  <c r="D42"/>
  <c r="E42"/>
  <c r="F42"/>
  <c r="G42"/>
  <c r="H42"/>
  <c r="P42"/>
  <c r="Q42"/>
  <c r="R42"/>
  <c r="S42"/>
  <c r="T42"/>
  <c r="U42"/>
  <c r="AB42"/>
  <c r="AC42"/>
  <c r="AE42"/>
  <c r="AF42"/>
  <c r="AG42"/>
  <c r="AH42"/>
  <c r="AM42"/>
  <c r="AN42"/>
  <c r="C36"/>
  <c r="D36"/>
  <c r="E36"/>
  <c r="F36"/>
  <c r="G36"/>
  <c r="H36"/>
  <c r="P36"/>
  <c r="Q36"/>
  <c r="R36"/>
  <c r="S36"/>
  <c r="T36"/>
  <c r="U36"/>
  <c r="AB36"/>
  <c r="AC36"/>
  <c r="AE36"/>
  <c r="AF36"/>
  <c r="AG36"/>
  <c r="AH36"/>
  <c r="AM36"/>
  <c r="AN36"/>
  <c r="C20"/>
  <c r="D20"/>
  <c r="E20"/>
  <c r="F20"/>
  <c r="G20"/>
  <c r="H20"/>
  <c r="P20"/>
  <c r="Q20"/>
  <c r="R20"/>
  <c r="S20"/>
  <c r="T20"/>
  <c r="U20"/>
  <c r="AB20"/>
  <c r="AC20"/>
  <c r="AE20"/>
  <c r="AF20"/>
  <c r="AG20"/>
  <c r="AH20"/>
  <c r="AM20"/>
  <c r="AN20"/>
  <c r="C7"/>
  <c r="D7"/>
  <c r="E7"/>
  <c r="F7"/>
  <c r="G7"/>
  <c r="H7"/>
  <c r="P7"/>
  <c r="Q7"/>
  <c r="R7"/>
  <c r="S7"/>
  <c r="T7"/>
  <c r="U7"/>
  <c r="AB7"/>
  <c r="AC7"/>
  <c r="AE7"/>
  <c r="AF7"/>
  <c r="AG7"/>
  <c r="AH7"/>
  <c r="AM7"/>
  <c r="AN7"/>
  <c r="C19"/>
  <c r="D19"/>
  <c r="E19"/>
  <c r="F19"/>
  <c r="G19"/>
  <c r="H19"/>
  <c r="P19"/>
  <c r="Q19"/>
  <c r="R19"/>
  <c r="S19"/>
  <c r="T19"/>
  <c r="U19"/>
  <c r="AB19"/>
  <c r="AC19"/>
  <c r="AE19"/>
  <c r="AF19"/>
  <c r="AG19"/>
  <c r="AH19"/>
  <c r="AM19"/>
  <c r="AN19"/>
  <c r="C43"/>
  <c r="D43"/>
  <c r="E43"/>
  <c r="F43"/>
  <c r="G43"/>
  <c r="H43"/>
  <c r="P43"/>
  <c r="Q43"/>
  <c r="R43"/>
  <c r="S43"/>
  <c r="T43"/>
  <c r="U43"/>
  <c r="AB43"/>
  <c r="AC43"/>
  <c r="AE43"/>
  <c r="AF43"/>
  <c r="AG43"/>
  <c r="AH43"/>
  <c r="AM43"/>
  <c r="AN43"/>
  <c r="C45"/>
  <c r="D45"/>
  <c r="E45"/>
  <c r="F45"/>
  <c r="G45"/>
  <c r="H45"/>
  <c r="P45"/>
  <c r="Q45"/>
  <c r="R45"/>
  <c r="S45"/>
  <c r="T45"/>
  <c r="U45"/>
  <c r="AB45"/>
  <c r="AC45"/>
  <c r="AE45"/>
  <c r="AF45"/>
  <c r="AG45"/>
  <c r="AH45"/>
  <c r="AM45"/>
  <c r="AN45"/>
  <c r="C40"/>
  <c r="D40"/>
  <c r="E40"/>
  <c r="F40"/>
  <c r="G40"/>
  <c r="H40"/>
  <c r="P40"/>
  <c r="Q40"/>
  <c r="R40"/>
  <c r="S40"/>
  <c r="T40"/>
  <c r="U40"/>
  <c r="AB40"/>
  <c r="AC40"/>
  <c r="AE40"/>
  <c r="AF40"/>
  <c r="AG40"/>
  <c r="AH40"/>
  <c r="AM40"/>
  <c r="AN40"/>
  <c r="C23"/>
  <c r="D23"/>
  <c r="E23"/>
  <c r="F23"/>
  <c r="G23"/>
  <c r="H23"/>
  <c r="P23"/>
  <c r="Q23"/>
  <c r="R23"/>
  <c r="S23"/>
  <c r="T23"/>
  <c r="U23"/>
  <c r="AB23"/>
  <c r="AC23"/>
  <c r="AE23"/>
  <c r="AF23"/>
  <c r="AG23"/>
  <c r="AH23"/>
  <c r="AM23"/>
  <c r="AN23"/>
  <c r="C35"/>
  <c r="D35"/>
  <c r="E35"/>
  <c r="F35"/>
  <c r="G35"/>
  <c r="H35"/>
  <c r="P35"/>
  <c r="Q35"/>
  <c r="R35"/>
  <c r="S35"/>
  <c r="T35"/>
  <c r="U35"/>
  <c r="AB35"/>
  <c r="AC35"/>
  <c r="AE35"/>
  <c r="AF35"/>
  <c r="AG35"/>
  <c r="AH35"/>
  <c r="AM35"/>
  <c r="AN35"/>
  <c r="C33"/>
  <c r="D33"/>
  <c r="E33"/>
  <c r="F33"/>
  <c r="G33"/>
  <c r="H33"/>
  <c r="P33"/>
  <c r="Q33"/>
  <c r="R33"/>
  <c r="S33"/>
  <c r="T33"/>
  <c r="U33"/>
  <c r="AB33"/>
  <c r="AC33"/>
  <c r="AE33"/>
  <c r="AF33"/>
  <c r="AG33"/>
  <c r="AH33"/>
  <c r="AM33"/>
  <c r="AN33"/>
  <c r="C47"/>
  <c r="D47"/>
  <c r="E47"/>
  <c r="F47"/>
  <c r="G47"/>
  <c r="H47"/>
  <c r="P47"/>
  <c r="Q47"/>
  <c r="R47"/>
  <c r="S47"/>
  <c r="T47"/>
  <c r="U47"/>
  <c r="AB47"/>
  <c r="AC47"/>
  <c r="AE47"/>
  <c r="AF47"/>
  <c r="AG47"/>
  <c r="AH47"/>
  <c r="AM47"/>
  <c r="AN47"/>
  <c r="C48"/>
  <c r="D48"/>
  <c r="E48"/>
  <c r="F48"/>
  <c r="G48"/>
  <c r="H48"/>
  <c r="P48"/>
  <c r="Q48"/>
  <c r="R48"/>
  <c r="S48"/>
  <c r="T48"/>
  <c r="U48"/>
  <c r="AB48"/>
  <c r="AC48"/>
  <c r="AE48"/>
  <c r="AF48"/>
  <c r="AG48"/>
  <c r="AH48"/>
  <c r="AM48"/>
  <c r="AN48"/>
  <c r="C49"/>
  <c r="D49"/>
  <c r="E49"/>
  <c r="F49"/>
  <c r="G49"/>
  <c r="H49"/>
  <c r="P49"/>
  <c r="Q49"/>
  <c r="R49"/>
  <c r="S49"/>
  <c r="T49"/>
  <c r="U49"/>
  <c r="AB49"/>
  <c r="AC49"/>
  <c r="AE49"/>
  <c r="AF49"/>
  <c r="AG49"/>
  <c r="AH49"/>
  <c r="AM49"/>
  <c r="AN49"/>
  <c r="C50"/>
  <c r="D50"/>
  <c r="E50"/>
  <c r="F50"/>
  <c r="G50"/>
  <c r="H50"/>
  <c r="P50"/>
  <c r="Q50"/>
  <c r="R50"/>
  <c r="S50"/>
  <c r="T50"/>
  <c r="U50"/>
  <c r="AB50"/>
  <c r="AC50"/>
  <c r="AE50"/>
  <c r="AF50"/>
  <c r="AG50"/>
  <c r="AH50"/>
  <c r="AM50"/>
  <c r="AN50"/>
  <c r="C51"/>
  <c r="D51"/>
  <c r="E51"/>
  <c r="F51"/>
  <c r="G51"/>
  <c r="H51"/>
  <c r="P51"/>
  <c r="Q51"/>
  <c r="R51"/>
  <c r="S51"/>
  <c r="T51"/>
  <c r="U51"/>
  <c r="AB51"/>
  <c r="AC51"/>
  <c r="AE51"/>
  <c r="AF51"/>
  <c r="AG51"/>
  <c r="AH51"/>
  <c r="AM51"/>
  <c r="AN51"/>
  <c r="C52"/>
  <c r="D52"/>
  <c r="E52"/>
  <c r="F52"/>
  <c r="G52"/>
  <c r="H52"/>
  <c r="P52"/>
  <c r="Q52"/>
  <c r="R52"/>
  <c r="S52"/>
  <c r="T52"/>
  <c r="U52"/>
  <c r="AB52"/>
  <c r="AC52"/>
  <c r="AE52"/>
  <c r="AF52"/>
  <c r="AG52"/>
  <c r="AH52"/>
  <c r="AM52"/>
  <c r="AN52"/>
  <c r="C53"/>
  <c r="D53"/>
  <c r="E53"/>
  <c r="F53"/>
  <c r="G53"/>
  <c r="H53"/>
  <c r="P53"/>
  <c r="Q53"/>
  <c r="R53"/>
  <c r="S53"/>
  <c r="T53"/>
  <c r="U53"/>
  <c r="AB53"/>
  <c r="AC53"/>
  <c r="AE53"/>
  <c r="AF53"/>
  <c r="AG53"/>
  <c r="AH53"/>
  <c r="AM53"/>
  <c r="AN53"/>
  <c r="C54"/>
  <c r="D54"/>
  <c r="E54"/>
  <c r="F54"/>
  <c r="G54"/>
  <c r="H54"/>
  <c r="P54"/>
  <c r="Q54"/>
  <c r="R54"/>
  <c r="S54"/>
  <c r="T54"/>
  <c r="U54"/>
  <c r="AB54"/>
  <c r="AC54"/>
  <c r="AE54"/>
  <c r="AF54"/>
  <c r="AG54"/>
  <c r="AH54"/>
  <c r="AM54"/>
  <c r="AN54"/>
  <c r="C55"/>
  <c r="D55"/>
  <c r="E55"/>
  <c r="F55"/>
  <c r="G55"/>
  <c r="H55"/>
  <c r="P55"/>
  <c r="Q55"/>
  <c r="R55"/>
  <c r="S55"/>
  <c r="T55"/>
  <c r="U55"/>
  <c r="AB55"/>
  <c r="AC55"/>
  <c r="AE55"/>
  <c r="AF55"/>
  <c r="AG55"/>
  <c r="AH55"/>
  <c r="AM55"/>
  <c r="AN55"/>
  <c r="C56"/>
  <c r="D56"/>
  <c r="E56"/>
  <c r="F56"/>
  <c r="G56"/>
  <c r="H56"/>
  <c r="P56"/>
  <c r="Q56"/>
  <c r="R56"/>
  <c r="S56"/>
  <c r="T56"/>
  <c r="U56"/>
  <c r="AB56"/>
  <c r="AC56"/>
  <c r="AE56"/>
  <c r="AF56"/>
  <c r="AG56"/>
  <c r="AH56"/>
  <c r="AM56"/>
  <c r="AN56"/>
  <c r="C57"/>
  <c r="D57"/>
  <c r="E57"/>
  <c r="F57"/>
  <c r="G57"/>
  <c r="H57"/>
  <c r="P57"/>
  <c r="Q57"/>
  <c r="R57"/>
  <c r="S57"/>
  <c r="T57"/>
  <c r="U57"/>
  <c r="AB57"/>
  <c r="AC57"/>
  <c r="AE57"/>
  <c r="AF57"/>
  <c r="AG57"/>
  <c r="AH57"/>
  <c r="AM57"/>
  <c r="AN57"/>
  <c r="C58"/>
  <c r="D58"/>
  <c r="E58"/>
  <c r="F58"/>
  <c r="G58"/>
  <c r="H58"/>
  <c r="P58"/>
  <c r="Q58"/>
  <c r="R58"/>
  <c r="S58"/>
  <c r="T58"/>
  <c r="U58"/>
  <c r="AB58"/>
  <c r="AC58"/>
  <c r="AE58"/>
  <c r="AF58"/>
  <c r="AG58"/>
  <c r="AH58"/>
  <c r="AM58"/>
  <c r="AN58"/>
  <c r="C59"/>
  <c r="D59"/>
  <c r="E59"/>
  <c r="F59"/>
  <c r="G59"/>
  <c r="H59"/>
  <c r="P59"/>
  <c r="Q59"/>
  <c r="R59"/>
  <c r="S59"/>
  <c r="T59"/>
  <c r="U59"/>
  <c r="AB59"/>
  <c r="AC59"/>
  <c r="AE59"/>
  <c r="AF59"/>
  <c r="AG59"/>
  <c r="AH59"/>
  <c r="AM59"/>
  <c r="AN59"/>
  <c r="C60"/>
  <c r="D60"/>
  <c r="E60"/>
  <c r="F60"/>
  <c r="G60"/>
  <c r="H60"/>
  <c r="P60"/>
  <c r="Q60"/>
  <c r="R60"/>
  <c r="S60"/>
  <c r="T60"/>
  <c r="U60"/>
  <c r="AB60"/>
  <c r="AC60"/>
  <c r="AE60"/>
  <c r="AF60"/>
  <c r="AG60"/>
  <c r="AH60"/>
  <c r="AM60"/>
  <c r="AN60"/>
  <c r="C61"/>
  <c r="D61"/>
  <c r="E61"/>
  <c r="F61"/>
  <c r="G61"/>
  <c r="H61"/>
  <c r="P61"/>
  <c r="Q61"/>
  <c r="R61"/>
  <c r="S61"/>
  <c r="T61"/>
  <c r="U61"/>
  <c r="AB61"/>
  <c r="AC61"/>
  <c r="AE61"/>
  <c r="AF61"/>
  <c r="AG61"/>
  <c r="AH61"/>
  <c r="AM61"/>
  <c r="AN61"/>
  <c r="A1" i="287"/>
  <c r="A2"/>
  <c r="AF3"/>
  <c r="BC3"/>
  <c r="E4"/>
  <c r="BC4"/>
  <c r="L490" i="268" s="1"/>
  <c r="BO5" i="287"/>
  <c r="A1" i="354"/>
  <c r="A2"/>
  <c r="AF3"/>
  <c r="AF38" s="1"/>
  <c r="BC3"/>
  <c r="BC38" s="1"/>
  <c r="E4"/>
  <c r="BC4"/>
  <c r="BO5"/>
  <c r="A36"/>
  <c r="A37"/>
  <c r="E39"/>
  <c r="BC39"/>
  <c r="BO40"/>
  <c r="A1" i="332"/>
  <c r="I3"/>
  <c r="M3"/>
  <c r="D4"/>
  <c r="M4"/>
  <c r="N5"/>
  <c r="J37"/>
  <c r="N37"/>
  <c r="J38"/>
  <c r="N38"/>
  <c r="J39"/>
  <c r="N39"/>
  <c r="J40"/>
  <c r="N40"/>
  <c r="J41"/>
  <c r="N41"/>
  <c r="J42"/>
  <c r="N42"/>
  <c r="J43"/>
  <c r="N43"/>
  <c r="J44"/>
  <c r="N44"/>
  <c r="A1" i="344"/>
  <c r="I3"/>
  <c r="M3"/>
  <c r="D4"/>
  <c r="M4"/>
  <c r="N5"/>
  <c r="J17"/>
  <c r="N17"/>
  <c r="J13"/>
  <c r="N13"/>
  <c r="J14"/>
  <c r="N14"/>
  <c r="J12"/>
  <c r="N12"/>
  <c r="J11"/>
  <c r="N11"/>
  <c r="J16"/>
  <c r="N16"/>
  <c r="J9"/>
  <c r="N9"/>
  <c r="J15"/>
  <c r="N15"/>
  <c r="J19"/>
  <c r="N19"/>
  <c r="J20"/>
  <c r="N20"/>
  <c r="J21"/>
  <c r="N21"/>
  <c r="J10"/>
  <c r="N10"/>
  <c r="J8"/>
  <c r="N8"/>
  <c r="J18"/>
  <c r="N18"/>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43"/>
  <c r="I3"/>
  <c r="M3"/>
  <c r="D4"/>
  <c r="M4"/>
  <c r="N5"/>
  <c r="J17"/>
  <c r="N17"/>
  <c r="J11"/>
  <c r="N11"/>
  <c r="J20"/>
  <c r="N20"/>
  <c r="J18"/>
  <c r="N18"/>
  <c r="J21"/>
  <c r="J19"/>
  <c r="N19"/>
  <c r="J12"/>
  <c r="N12"/>
  <c r="J14"/>
  <c r="N14"/>
  <c r="J9"/>
  <c r="N9"/>
  <c r="J10"/>
  <c r="N10"/>
  <c r="J8"/>
  <c r="N8"/>
  <c r="J15"/>
  <c r="N15"/>
  <c r="J13"/>
  <c r="N13"/>
  <c r="J16"/>
  <c r="N16"/>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34"/>
  <c r="I3"/>
  <c r="M3"/>
  <c r="D4"/>
  <c r="M4"/>
  <c r="N5"/>
  <c r="J33"/>
  <c r="N33"/>
  <c r="J34"/>
  <c r="N34"/>
  <c r="J35"/>
  <c r="N35"/>
  <c r="J36"/>
  <c r="N36"/>
  <c r="J37"/>
  <c r="N37"/>
  <c r="J38"/>
  <c r="N38"/>
  <c r="J39"/>
  <c r="N39"/>
  <c r="J40"/>
  <c r="N40"/>
  <c r="J41"/>
  <c r="N41"/>
  <c r="J42"/>
  <c r="N42"/>
  <c r="J43"/>
  <c r="N43"/>
  <c r="J44"/>
  <c r="N44"/>
  <c r="A1" i="340"/>
  <c r="I3"/>
  <c r="M3"/>
  <c r="D4"/>
  <c r="M4"/>
  <c r="N5"/>
  <c r="J17"/>
  <c r="N17"/>
  <c r="J18"/>
  <c r="N18"/>
  <c r="J13"/>
  <c r="N13"/>
  <c r="J21"/>
  <c r="J8"/>
  <c r="N8"/>
  <c r="J16"/>
  <c r="N16"/>
  <c r="J9"/>
  <c r="N9"/>
  <c r="J12"/>
  <c r="N12"/>
  <c r="J14"/>
  <c r="N14"/>
  <c r="J15"/>
  <c r="N15"/>
  <c r="J19"/>
  <c r="N19"/>
  <c r="J20"/>
  <c r="N20"/>
  <c r="J10"/>
  <c r="N10"/>
  <c r="J11"/>
  <c r="N11"/>
  <c r="J22"/>
  <c r="N22"/>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39"/>
  <c r="I3"/>
  <c r="M3"/>
  <c r="D4"/>
  <c r="M4"/>
  <c r="N5"/>
  <c r="J17"/>
  <c r="J9"/>
  <c r="N9"/>
  <c r="J13"/>
  <c r="N13"/>
  <c r="J15"/>
  <c r="N15"/>
  <c r="J16"/>
  <c r="N16"/>
  <c r="J18"/>
  <c r="J11"/>
  <c r="N11"/>
  <c r="J14"/>
  <c r="N14"/>
  <c r="J8"/>
  <c r="N8"/>
  <c r="J10"/>
  <c r="N10"/>
  <c r="J19"/>
  <c r="N19"/>
  <c r="J20"/>
  <c r="N20"/>
  <c r="J21"/>
  <c r="N21"/>
  <c r="J22"/>
  <c r="N22"/>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A1" i="326"/>
  <c r="A2"/>
  <c r="H3"/>
  <c r="N3"/>
  <c r="D4"/>
  <c r="N4"/>
  <c r="N5"/>
  <c r="A1" i="324"/>
  <c r="A2"/>
  <c r="H3"/>
  <c r="N3"/>
  <c r="D4"/>
  <c r="N4"/>
  <c r="N5"/>
  <c r="A1" i="285"/>
  <c r="A2"/>
  <c r="H3"/>
  <c r="N3"/>
  <c r="D4"/>
  <c r="N4"/>
  <c r="L21" i="268" s="1"/>
  <c r="N5" i="285"/>
  <c r="A1" i="338"/>
  <c r="A2"/>
  <c r="H3"/>
  <c r="N3"/>
  <c r="D4"/>
  <c r="N4"/>
  <c r="N5"/>
  <c r="A1" i="337"/>
  <c r="A2"/>
  <c r="H3"/>
  <c r="N3"/>
  <c r="D4"/>
  <c r="N4"/>
  <c r="N5"/>
  <c r="A1" i="322"/>
  <c r="A2"/>
  <c r="I2"/>
  <c r="B29"/>
  <c r="B17"/>
  <c r="B18"/>
  <c r="B35"/>
  <c r="B14"/>
  <c r="B9"/>
  <c r="B28"/>
  <c r="B27"/>
  <c r="B39"/>
  <c r="B40"/>
  <c r="B41"/>
  <c r="B42"/>
  <c r="B43"/>
  <c r="B44"/>
  <c r="B45"/>
  <c r="B46"/>
  <c r="B36"/>
  <c r="B47"/>
  <c r="B48"/>
  <c r="B49"/>
  <c r="B50"/>
  <c r="B51"/>
  <c r="B52"/>
  <c r="B53"/>
  <c r="B54"/>
  <c r="B55"/>
  <c r="B56"/>
  <c r="B57"/>
  <c r="B58"/>
  <c r="B59"/>
  <c r="B60"/>
  <c r="B61"/>
  <c r="B16"/>
  <c r="B25"/>
  <c r="B62"/>
  <c r="B63"/>
  <c r="B64"/>
  <c r="B65"/>
  <c r="B66"/>
  <c r="B67"/>
  <c r="B68"/>
  <c r="B69"/>
  <c r="B70"/>
  <c r="B71"/>
  <c r="B72"/>
  <c r="B73"/>
  <c r="B74"/>
  <c r="B75"/>
  <c r="B6"/>
  <c r="B22"/>
  <c r="B76"/>
  <c r="B77"/>
  <c r="B78"/>
  <c r="B79"/>
  <c r="B80"/>
  <c r="B81"/>
  <c r="B82"/>
  <c r="B83"/>
  <c r="B84"/>
  <c r="B85"/>
  <c r="B86"/>
  <c r="B87"/>
  <c r="B88"/>
  <c r="B89"/>
  <c r="B7"/>
  <c r="B4"/>
  <c r="B20"/>
  <c r="B33"/>
  <c r="B32"/>
  <c r="B37"/>
  <c r="B26"/>
  <c r="B21"/>
  <c r="B90"/>
  <c r="B91"/>
  <c r="B92"/>
  <c r="B93"/>
  <c r="B94"/>
  <c r="B95"/>
  <c r="B96"/>
  <c r="B97"/>
  <c r="B5"/>
  <c r="B11"/>
  <c r="B24"/>
  <c r="B23"/>
  <c r="B98"/>
  <c r="B99"/>
  <c r="B100"/>
  <c r="B101"/>
  <c r="B102"/>
  <c r="B103"/>
  <c r="B104"/>
  <c r="B105"/>
  <c r="B106"/>
  <c r="B107"/>
  <c r="B108"/>
  <c r="B109"/>
  <c r="B110"/>
  <c r="B111"/>
  <c r="B112"/>
  <c r="B113"/>
  <c r="B114"/>
  <c r="B115"/>
  <c r="B116"/>
  <c r="B117"/>
  <c r="B118"/>
  <c r="B119"/>
  <c r="B120"/>
  <c r="B121"/>
  <c r="B122"/>
  <c r="B123"/>
  <c r="B124"/>
  <c r="B125"/>
  <c r="B30"/>
  <c r="B126"/>
  <c r="B127"/>
  <c r="B128"/>
  <c r="B129"/>
  <c r="B130"/>
  <c r="B131"/>
  <c r="B132"/>
  <c r="B133"/>
  <c r="B134"/>
  <c r="B135"/>
  <c r="B136"/>
  <c r="B137"/>
  <c r="B138"/>
  <c r="B139"/>
  <c r="B140"/>
  <c r="B12"/>
  <c r="B38"/>
  <c r="B141"/>
  <c r="B142"/>
  <c r="B143"/>
  <c r="B144"/>
  <c r="B145"/>
  <c r="B146"/>
  <c r="B147"/>
  <c r="B148"/>
  <c r="B149"/>
  <c r="B150"/>
  <c r="B151"/>
  <c r="B152"/>
  <c r="B153"/>
  <c r="B154"/>
  <c r="B13"/>
  <c r="B31"/>
  <c r="B15"/>
  <c r="B155"/>
  <c r="B156"/>
  <c r="B157"/>
  <c r="B158"/>
  <c r="B159"/>
  <c r="B160"/>
  <c r="B161"/>
  <c r="B162"/>
  <c r="B163"/>
  <c r="B164"/>
  <c r="B165"/>
  <c r="B166"/>
  <c r="B167"/>
  <c r="B8"/>
  <c r="B19"/>
  <c r="B168"/>
  <c r="B169"/>
  <c r="B170"/>
  <c r="B171"/>
  <c r="B172"/>
  <c r="B173"/>
  <c r="B174"/>
  <c r="B175"/>
  <c r="B176"/>
  <c r="B177"/>
  <c r="B178"/>
  <c r="B179"/>
  <c r="B180"/>
  <c r="B181"/>
  <c r="B10"/>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34"/>
  <c r="B250"/>
  <c r="B251"/>
  <c r="A1" i="262"/>
  <c r="A2"/>
  <c r="I2"/>
  <c r="B400"/>
  <c r="B401"/>
  <c r="B402"/>
  <c r="B403"/>
  <c r="B404"/>
  <c r="B405"/>
  <c r="B406"/>
  <c r="B407"/>
  <c r="B408"/>
  <c r="B409"/>
  <c r="B410"/>
  <c r="B411"/>
  <c r="B412"/>
  <c r="B413"/>
  <c r="B414"/>
  <c r="B415"/>
  <c r="B416"/>
  <c r="B417"/>
  <c r="B436"/>
  <c r="B437"/>
  <c r="B438"/>
  <c r="B439"/>
  <c r="B440"/>
  <c r="B441"/>
  <c r="B442"/>
  <c r="B443"/>
  <c r="B444"/>
  <c r="B445"/>
  <c r="B446"/>
  <c r="B447"/>
  <c r="B448"/>
  <c r="B449"/>
  <c r="B450"/>
  <c r="B451"/>
  <c r="B452"/>
  <c r="B453"/>
  <c r="B364"/>
  <c r="B365"/>
  <c r="B366"/>
  <c r="B367"/>
  <c r="B368"/>
  <c r="B369"/>
  <c r="B370"/>
  <c r="B371"/>
  <c r="B372"/>
  <c r="B373"/>
  <c r="B374"/>
  <c r="B375"/>
  <c r="B376"/>
  <c r="B377"/>
  <c r="B378"/>
  <c r="B379"/>
  <c r="B380"/>
  <c r="B381"/>
  <c r="B184"/>
  <c r="B185"/>
  <c r="B186"/>
  <c r="B187"/>
  <c r="B188"/>
  <c r="B189"/>
  <c r="B190"/>
  <c r="B191"/>
  <c r="B192"/>
  <c r="B193"/>
  <c r="B194"/>
  <c r="B195"/>
  <c r="B196"/>
  <c r="B197"/>
  <c r="B198"/>
  <c r="B199"/>
  <c r="B200"/>
  <c r="B201"/>
  <c r="B22"/>
  <c r="B23"/>
  <c r="B24"/>
  <c r="B25"/>
  <c r="B26"/>
  <c r="B27"/>
  <c r="B28"/>
  <c r="B29"/>
  <c r="B30"/>
  <c r="B31"/>
  <c r="B32"/>
  <c r="B33"/>
  <c r="B34"/>
  <c r="B35"/>
  <c r="B36"/>
  <c r="B37"/>
  <c r="B38"/>
  <c r="B39"/>
  <c r="B202"/>
  <c r="B203"/>
  <c r="B204"/>
  <c r="B205"/>
  <c r="B206"/>
  <c r="B207"/>
  <c r="B208"/>
  <c r="B209"/>
  <c r="B210"/>
  <c r="B211"/>
  <c r="B212"/>
  <c r="B213"/>
  <c r="B214"/>
  <c r="B215"/>
  <c r="B216"/>
  <c r="B217"/>
  <c r="B218"/>
  <c r="B219"/>
  <c r="B346"/>
  <c r="B347"/>
  <c r="B348"/>
  <c r="B349"/>
  <c r="B350"/>
  <c r="B351"/>
  <c r="B352"/>
  <c r="B353"/>
  <c r="B354"/>
  <c r="B355"/>
  <c r="B356"/>
  <c r="B357"/>
  <c r="B358"/>
  <c r="B359"/>
  <c r="B360"/>
  <c r="B361"/>
  <c r="B362"/>
  <c r="B363"/>
  <c r="B274"/>
  <c r="B275"/>
  <c r="B276"/>
  <c r="B277"/>
  <c r="B278"/>
  <c r="B279"/>
  <c r="B280"/>
  <c r="B281"/>
  <c r="B282"/>
  <c r="B283"/>
  <c r="B284"/>
  <c r="B285"/>
  <c r="B286"/>
  <c r="B287"/>
  <c r="B288"/>
  <c r="B289"/>
  <c r="B290"/>
  <c r="B291"/>
  <c r="B328"/>
  <c r="B329"/>
  <c r="B330"/>
  <c r="B331"/>
  <c r="B332"/>
  <c r="B333"/>
  <c r="B334"/>
  <c r="B335"/>
  <c r="B336"/>
  <c r="B337"/>
  <c r="B338"/>
  <c r="B339"/>
  <c r="B340"/>
  <c r="B341"/>
  <c r="B342"/>
  <c r="B343"/>
  <c r="B344"/>
  <c r="B345"/>
  <c r="B418"/>
  <c r="B419"/>
  <c r="B420"/>
  <c r="B421"/>
  <c r="B422"/>
  <c r="B423"/>
  <c r="B424"/>
  <c r="B425"/>
  <c r="B426"/>
  <c r="B427"/>
  <c r="B428"/>
  <c r="B429"/>
  <c r="B430"/>
  <c r="B431"/>
  <c r="B432"/>
  <c r="B433"/>
  <c r="B434"/>
  <c r="B435"/>
  <c r="B256"/>
  <c r="B257"/>
  <c r="B258"/>
  <c r="B259"/>
  <c r="B260"/>
  <c r="B261"/>
  <c r="B262"/>
  <c r="B263"/>
  <c r="B264"/>
  <c r="B265"/>
  <c r="B266"/>
  <c r="B267"/>
  <c r="B268"/>
  <c r="B269"/>
  <c r="B270"/>
  <c r="B271"/>
  <c r="B272"/>
  <c r="B273"/>
  <c r="B94"/>
  <c r="B95"/>
  <c r="B96"/>
  <c r="B97"/>
  <c r="B98"/>
  <c r="B99"/>
  <c r="B100"/>
  <c r="B101"/>
  <c r="B102"/>
  <c r="B103"/>
  <c r="B104"/>
  <c r="B105"/>
  <c r="B106"/>
  <c r="B107"/>
  <c r="B108"/>
  <c r="B109"/>
  <c r="B110"/>
  <c r="B111"/>
  <c r="B4"/>
  <c r="B5"/>
  <c r="B6"/>
  <c r="B7"/>
  <c r="B8"/>
  <c r="K28" i="308"/>
  <c r="B9" i="262"/>
  <c r="B10"/>
  <c r="B11"/>
  <c r="B12"/>
  <c r="B13"/>
  <c r="B14"/>
  <c r="B15"/>
  <c r="B16"/>
  <c r="B17"/>
  <c r="B18"/>
  <c r="B19"/>
  <c r="B20"/>
  <c r="B21"/>
  <c r="B58"/>
  <c r="B59"/>
  <c r="B60"/>
  <c r="B61"/>
  <c r="B62"/>
  <c r="B63"/>
  <c r="B64"/>
  <c r="B65"/>
  <c r="B66"/>
  <c r="B67"/>
  <c r="B68"/>
  <c r="B69"/>
  <c r="B70"/>
  <c r="B71"/>
  <c r="B72"/>
  <c r="B73"/>
  <c r="B74"/>
  <c r="B75"/>
  <c r="B382"/>
  <c r="B383"/>
  <c r="B384"/>
  <c r="B385"/>
  <c r="B386"/>
  <c r="B387"/>
  <c r="B388"/>
  <c r="B389"/>
  <c r="B390"/>
  <c r="B391"/>
  <c r="B392"/>
  <c r="B393"/>
  <c r="B394"/>
  <c r="B395"/>
  <c r="B396"/>
  <c r="B397"/>
  <c r="B398"/>
  <c r="B399"/>
  <c r="B310"/>
  <c r="B311"/>
  <c r="B312"/>
  <c r="B313"/>
  <c r="B314"/>
  <c r="B315"/>
  <c r="B316"/>
  <c r="B317"/>
  <c r="B318"/>
  <c r="B319"/>
  <c r="B320"/>
  <c r="B321"/>
  <c r="B322"/>
  <c r="B323"/>
  <c r="B324"/>
  <c r="B325"/>
  <c r="B326"/>
  <c r="B327"/>
  <c r="B238"/>
  <c r="B239"/>
  <c r="B240"/>
  <c r="B241"/>
  <c r="B242"/>
  <c r="B243"/>
  <c r="B244"/>
  <c r="B245"/>
  <c r="B246"/>
  <c r="B247"/>
  <c r="B248"/>
  <c r="B249"/>
  <c r="B250"/>
  <c r="B251"/>
  <c r="B252"/>
  <c r="B253"/>
  <c r="B254"/>
  <c r="B255"/>
  <c r="B130"/>
  <c r="B131"/>
  <c r="B132"/>
  <c r="B133"/>
  <c r="B134"/>
  <c r="B135"/>
  <c r="B136"/>
  <c r="B137"/>
  <c r="B138"/>
  <c r="B139"/>
  <c r="B140"/>
  <c r="B141"/>
  <c r="B142"/>
  <c r="B143"/>
  <c r="B144"/>
  <c r="B145"/>
  <c r="B146"/>
  <c r="B147"/>
  <c r="B292"/>
  <c r="B293"/>
  <c r="B294"/>
  <c r="B295"/>
  <c r="B296"/>
  <c r="B297"/>
  <c r="B298"/>
  <c r="B299"/>
  <c r="B300"/>
  <c r="B301"/>
  <c r="B302"/>
  <c r="B303"/>
  <c r="B304"/>
  <c r="B305"/>
  <c r="B306"/>
  <c r="B307"/>
  <c r="B308"/>
  <c r="B309"/>
  <c r="B220"/>
  <c r="B221"/>
  <c r="B222"/>
  <c r="B223"/>
  <c r="B224"/>
  <c r="B225"/>
  <c r="B226"/>
  <c r="B227"/>
  <c r="B228"/>
  <c r="B229"/>
  <c r="B230"/>
  <c r="B231"/>
  <c r="B232"/>
  <c r="B233"/>
  <c r="B234"/>
  <c r="B235"/>
  <c r="B236"/>
  <c r="B237"/>
  <c r="B166"/>
  <c r="B167"/>
  <c r="B168"/>
  <c r="B169"/>
  <c r="B170"/>
  <c r="B171"/>
  <c r="B172"/>
  <c r="B173"/>
  <c r="B174"/>
  <c r="B175"/>
  <c r="B176"/>
  <c r="B177"/>
  <c r="B178"/>
  <c r="B179"/>
  <c r="B180"/>
  <c r="B181"/>
  <c r="B182"/>
  <c r="B183"/>
  <c r="B112"/>
  <c r="B113"/>
  <c r="B114"/>
  <c r="B115"/>
  <c r="B116"/>
  <c r="B117"/>
  <c r="B118"/>
  <c r="B119"/>
  <c r="B120"/>
  <c r="B121"/>
  <c r="B122"/>
  <c r="B123"/>
  <c r="B124"/>
  <c r="B125"/>
  <c r="B126"/>
  <c r="B127"/>
  <c r="B128"/>
  <c r="B129"/>
  <c r="B76"/>
  <c r="B77"/>
  <c r="B78"/>
  <c r="B79"/>
  <c r="B80"/>
  <c r="B81"/>
  <c r="B82"/>
  <c r="B83"/>
  <c r="B84"/>
  <c r="B85"/>
  <c r="B86"/>
  <c r="B87"/>
  <c r="B88"/>
  <c r="B89"/>
  <c r="B90"/>
  <c r="B91"/>
  <c r="B92"/>
  <c r="B93"/>
  <c r="B148"/>
  <c r="B149"/>
  <c r="B150"/>
  <c r="B151"/>
  <c r="B152"/>
  <c r="B153"/>
  <c r="B154"/>
  <c r="B155"/>
  <c r="B156"/>
  <c r="B157"/>
  <c r="B158"/>
  <c r="B159"/>
  <c r="B160"/>
  <c r="B161"/>
  <c r="B162"/>
  <c r="B163"/>
  <c r="B164"/>
  <c r="B165"/>
  <c r="B40"/>
  <c r="B41"/>
  <c r="B42"/>
  <c r="B43"/>
  <c r="B44"/>
  <c r="N16" i="346"/>
  <c r="B45" i="262"/>
  <c r="B46"/>
  <c r="B47"/>
  <c r="B48"/>
  <c r="B49"/>
  <c r="B50"/>
  <c r="B51"/>
  <c r="B52"/>
  <c r="B53"/>
  <c r="B54"/>
  <c r="B55"/>
  <c r="B56"/>
  <c r="B57"/>
  <c r="B2" i="150"/>
  <c r="B5"/>
  <c r="B20"/>
  <c r="B37"/>
  <c r="A13" i="68"/>
  <c r="A14"/>
  <c r="L358" i="268"/>
  <c r="L359"/>
  <c r="L360"/>
  <c r="L361"/>
  <c r="L362"/>
  <c r="L363"/>
  <c r="L364"/>
  <c r="L365"/>
  <c r="L366"/>
  <c r="L367"/>
  <c r="L368"/>
  <c r="L369"/>
  <c r="L370"/>
  <c r="L371"/>
  <c r="L372"/>
  <c r="L373"/>
  <c r="L374"/>
  <c r="L375"/>
  <c r="L473"/>
  <c r="L199"/>
  <c r="L87"/>
  <c r="L71"/>
  <c r="K234"/>
  <c r="K250"/>
  <c r="K266"/>
  <c r="K404"/>
  <c r="K420"/>
  <c r="K436"/>
  <c r="K452"/>
  <c r="K245"/>
  <c r="K261"/>
  <c r="K277"/>
  <c r="K284"/>
  <c r="K288"/>
  <c r="K292"/>
  <c r="K296"/>
  <c r="K300"/>
  <c r="K304"/>
  <c r="K308"/>
  <c r="K312"/>
  <c r="K316"/>
  <c r="K320"/>
  <c r="K324"/>
  <c r="K328"/>
  <c r="K332"/>
  <c r="K336"/>
  <c r="K340"/>
  <c r="K344"/>
  <c r="K348"/>
  <c r="K352"/>
  <c r="K356"/>
  <c r="K360"/>
  <c r="K364"/>
  <c r="K368"/>
  <c r="K372"/>
  <c r="K376"/>
  <c r="K380"/>
  <c r="K384"/>
  <c r="K388"/>
  <c r="K392"/>
  <c r="K396"/>
  <c r="K400"/>
  <c r="K407"/>
  <c r="K423"/>
  <c r="K439"/>
  <c r="K4"/>
  <c r="K8"/>
  <c r="K12"/>
  <c r="K16"/>
  <c r="K20"/>
  <c r="K24"/>
  <c r="K28"/>
  <c r="K32"/>
  <c r="K36"/>
  <c r="K40"/>
  <c r="K44"/>
  <c r="K48"/>
  <c r="K52"/>
  <c r="K56"/>
  <c r="K60"/>
  <c r="K64"/>
  <c r="K68"/>
  <c r="K72"/>
  <c r="K76"/>
  <c r="K80"/>
  <c r="K84"/>
  <c r="K88"/>
  <c r="K92"/>
  <c r="K96"/>
  <c r="K100"/>
  <c r="K104"/>
  <c r="K108"/>
  <c r="K112"/>
  <c r="K116"/>
  <c r="K120"/>
  <c r="K124"/>
  <c r="K128"/>
  <c r="K132"/>
  <c r="K136"/>
  <c r="K140"/>
  <c r="K144"/>
  <c r="K148"/>
  <c r="K152"/>
  <c r="K156"/>
  <c r="K160"/>
  <c r="K164"/>
  <c r="K168"/>
  <c r="K172"/>
  <c r="K176"/>
  <c r="K180"/>
  <c r="K184"/>
  <c r="K188"/>
  <c r="K192"/>
  <c r="K196"/>
  <c r="K200"/>
  <c r="K204"/>
  <c r="K208"/>
  <c r="K212"/>
  <c r="K216"/>
  <c r="K220"/>
  <c r="K224"/>
  <c r="K228"/>
  <c r="K235"/>
  <c r="K251"/>
  <c r="K259"/>
  <c r="K267"/>
  <c r="K275"/>
  <c r="K405"/>
  <c r="K413"/>
  <c r="K421"/>
  <c r="K429"/>
  <c r="K437"/>
  <c r="K445"/>
  <c r="K453"/>
  <c r="L86"/>
  <c r="L78"/>
  <c r="L70"/>
  <c r="L62"/>
  <c r="L89"/>
  <c r="L81"/>
  <c r="L73"/>
  <c r="L65"/>
  <c r="L88"/>
  <c r="L80"/>
  <c r="L72"/>
  <c r="L64"/>
  <c r="A2" i="342"/>
  <c r="A2" i="331"/>
  <c r="A2" i="341"/>
  <c r="A2" i="335"/>
  <c r="A2" i="350"/>
  <c r="A2" i="333"/>
  <c r="A2" i="349"/>
  <c r="A2" i="288"/>
  <c r="A2" i="347"/>
  <c r="A2" i="348"/>
  <c r="A2" i="332"/>
  <c r="A2" i="343"/>
  <c r="A2" i="340"/>
  <c r="A2" i="344"/>
  <c r="A2" i="334"/>
  <c r="A2" i="339"/>
  <c r="L60" i="268"/>
  <c r="L91"/>
  <c r="L83"/>
  <c r="L75"/>
  <c r="L67"/>
  <c r="L59"/>
  <c r="K236"/>
  <c r="K244"/>
  <c r="K252"/>
  <c r="K260"/>
  <c r="K268"/>
  <c r="K276"/>
  <c r="K406"/>
  <c r="K414"/>
  <c r="K422"/>
  <c r="K430"/>
  <c r="K438"/>
  <c r="K446"/>
  <c r="K451"/>
  <c r="K455"/>
  <c r="K457"/>
  <c r="K459"/>
  <c r="K461"/>
  <c r="K463"/>
  <c r="K465"/>
  <c r="K467"/>
  <c r="K469"/>
  <c r="K471"/>
  <c r="K473"/>
  <c r="K475"/>
  <c r="K477"/>
  <c r="K238"/>
  <c r="K246"/>
  <c r="K254"/>
  <c r="K262"/>
  <c r="K270"/>
  <c r="K278"/>
  <c r="K408"/>
  <c r="K416"/>
  <c r="K424"/>
  <c r="K432"/>
  <c r="K440"/>
  <c r="K448"/>
  <c r="K233"/>
  <c r="K241"/>
  <c r="K249"/>
  <c r="K257"/>
  <c r="K265"/>
  <c r="K273"/>
  <c r="K281"/>
  <c r="K283"/>
  <c r="K285"/>
  <c r="K287"/>
  <c r="K289"/>
  <c r="K291"/>
  <c r="K293"/>
  <c r="K295"/>
  <c r="K297"/>
  <c r="K299"/>
  <c r="K301"/>
  <c r="K303"/>
  <c r="K305"/>
  <c r="K307"/>
  <c r="K309"/>
  <c r="K311"/>
  <c r="K313"/>
  <c r="K315"/>
  <c r="K317"/>
  <c r="K319"/>
  <c r="K321"/>
  <c r="K323"/>
  <c r="K325"/>
  <c r="K327"/>
  <c r="K329"/>
  <c r="K331"/>
  <c r="K333"/>
  <c r="K335"/>
  <c r="K337"/>
  <c r="K339"/>
  <c r="K341"/>
  <c r="K343"/>
  <c r="K345"/>
  <c r="K347"/>
  <c r="K349"/>
  <c r="K351"/>
  <c r="K353"/>
  <c r="K355"/>
  <c r="K357"/>
  <c r="K359"/>
  <c r="K361"/>
  <c r="K363"/>
  <c r="K365"/>
  <c r="K367"/>
  <c r="K369"/>
  <c r="K371"/>
  <c r="K373"/>
  <c r="K375"/>
  <c r="K377"/>
  <c r="K379"/>
  <c r="K381"/>
  <c r="K383"/>
  <c r="K385"/>
  <c r="K387"/>
  <c r="K389"/>
  <c r="K391"/>
  <c r="K393"/>
  <c r="K395"/>
  <c r="K397"/>
  <c r="K399"/>
  <c r="K401"/>
  <c r="K403"/>
  <c r="K411"/>
  <c r="K419"/>
  <c r="K427"/>
  <c r="K435"/>
  <c r="K443"/>
  <c r="K3"/>
  <c r="K5"/>
  <c r="K7"/>
  <c r="K9"/>
  <c r="K11"/>
  <c r="K13"/>
  <c r="K15"/>
  <c r="K17"/>
  <c r="K19"/>
  <c r="K21"/>
  <c r="K23"/>
  <c r="K25"/>
  <c r="K27"/>
  <c r="K29"/>
  <c r="K31"/>
  <c r="K33"/>
  <c r="K35"/>
  <c r="K37"/>
  <c r="K39"/>
  <c r="K41"/>
  <c r="K43"/>
  <c r="K45"/>
  <c r="K47"/>
  <c r="K49"/>
  <c r="K51"/>
  <c r="K53"/>
  <c r="K55"/>
  <c r="K57"/>
  <c r="K59"/>
  <c r="K61"/>
  <c r="K63"/>
  <c r="K65"/>
  <c r="K67"/>
  <c r="K69"/>
  <c r="K71"/>
  <c r="K73"/>
  <c r="K75"/>
  <c r="K77"/>
  <c r="K79"/>
  <c r="K81"/>
  <c r="K83"/>
  <c r="K85"/>
  <c r="K87"/>
  <c r="K89"/>
  <c r="K91"/>
  <c r="K93"/>
  <c r="K95"/>
  <c r="K97"/>
  <c r="K99"/>
  <c r="K101"/>
  <c r="K103"/>
  <c r="K105"/>
  <c r="K107"/>
  <c r="K109"/>
  <c r="K111"/>
  <c r="K113"/>
  <c r="K115"/>
  <c r="K117"/>
  <c r="K119"/>
  <c r="K121"/>
  <c r="K123"/>
  <c r="K125"/>
  <c r="K127"/>
  <c r="K129"/>
  <c r="K131"/>
  <c r="K133"/>
  <c r="K135"/>
  <c r="K137"/>
  <c r="K139"/>
  <c r="K141"/>
  <c r="K143"/>
  <c r="K145"/>
  <c r="K147"/>
  <c r="K149"/>
  <c r="K151"/>
  <c r="K153"/>
  <c r="K155"/>
  <c r="K157"/>
  <c r="K159"/>
  <c r="K161"/>
  <c r="K163"/>
  <c r="K165"/>
  <c r="K167"/>
  <c r="K169"/>
  <c r="K171"/>
  <c r="K173"/>
  <c r="K175"/>
  <c r="K177"/>
  <c r="K179"/>
  <c r="K181"/>
  <c r="K183"/>
  <c r="K185"/>
  <c r="K187"/>
  <c r="K189"/>
  <c r="K191"/>
  <c r="K193"/>
  <c r="K195"/>
  <c r="K197"/>
  <c r="K199"/>
  <c r="K201"/>
  <c r="K203"/>
  <c r="K205"/>
  <c r="K207"/>
  <c r="K209"/>
  <c r="K211"/>
  <c r="K213"/>
  <c r="K215"/>
  <c r="K217"/>
  <c r="K219"/>
  <c r="K221"/>
  <c r="K223"/>
  <c r="K225"/>
  <c r="K227"/>
  <c r="K229"/>
  <c r="K231"/>
  <c r="K239"/>
  <c r="K247"/>
  <c r="L68"/>
  <c r="L76"/>
  <c r="L84"/>
  <c r="L92"/>
  <c r="L61"/>
  <c r="L69"/>
  <c r="L77"/>
  <c r="L85"/>
  <c r="L197"/>
  <c r="L66"/>
  <c r="L74"/>
  <c r="L82"/>
  <c r="L90"/>
  <c r="K454"/>
  <c r="K449"/>
  <c r="K441"/>
  <c r="K433"/>
  <c r="K425"/>
  <c r="K417"/>
  <c r="K409"/>
  <c r="K279"/>
  <c r="K271"/>
  <c r="K263"/>
  <c r="K255"/>
  <c r="K243"/>
  <c r="K230"/>
  <c r="K226"/>
  <c r="K222"/>
  <c r="K218"/>
  <c r="K214"/>
  <c r="K210"/>
  <c r="K206"/>
  <c r="K202"/>
  <c r="K198"/>
  <c r="K194"/>
  <c r="K190"/>
  <c r="K186"/>
  <c r="K182"/>
  <c r="K178"/>
  <c r="K174"/>
  <c r="K170"/>
  <c r="K166"/>
  <c r="K162"/>
  <c r="K158"/>
  <c r="K154"/>
  <c r="K150"/>
  <c r="K146"/>
  <c r="K142"/>
  <c r="K138"/>
  <c r="K134"/>
  <c r="K130"/>
  <c r="K126"/>
  <c r="K122"/>
  <c r="K118"/>
  <c r="K114"/>
  <c r="K110"/>
  <c r="K106"/>
  <c r="K102"/>
  <c r="K98"/>
  <c r="K94"/>
  <c r="K90"/>
  <c r="K86"/>
  <c r="K82"/>
  <c r="K78"/>
  <c r="K74"/>
  <c r="K70"/>
  <c r="K66"/>
  <c r="K62"/>
  <c r="K58"/>
  <c r="K54"/>
  <c r="K50"/>
  <c r="K46"/>
  <c r="K42"/>
  <c r="K38"/>
  <c r="K34"/>
  <c r="K30"/>
  <c r="K26"/>
  <c r="K22"/>
  <c r="K18"/>
  <c r="K14"/>
  <c r="K10"/>
  <c r="K6"/>
  <c r="K447"/>
  <c r="K431"/>
  <c r="K415"/>
  <c r="K402"/>
  <c r="K398"/>
  <c r="K394"/>
  <c r="K390"/>
  <c r="K386"/>
  <c r="K382"/>
  <c r="K378"/>
  <c r="K374"/>
  <c r="K370"/>
  <c r="K366"/>
  <c r="K362"/>
  <c r="K358"/>
  <c r="K354"/>
  <c r="K350"/>
  <c r="K346"/>
  <c r="K342"/>
  <c r="K338"/>
  <c r="K334"/>
  <c r="K330"/>
  <c r="K326"/>
  <c r="K322"/>
  <c r="K318"/>
  <c r="K314"/>
  <c r="K310"/>
  <c r="K306"/>
  <c r="K302"/>
  <c r="K298"/>
  <c r="K294"/>
  <c r="K290"/>
  <c r="K286"/>
  <c r="K282"/>
  <c r="K269"/>
  <c r="K253"/>
  <c r="K237"/>
  <c r="K444"/>
  <c r="K428"/>
  <c r="K412"/>
  <c r="K274"/>
  <c r="K258"/>
  <c r="K242"/>
  <c r="L63"/>
  <c r="L79"/>
  <c r="K498"/>
  <c r="K497"/>
  <c r="K496"/>
  <c r="K495"/>
  <c r="K494"/>
  <c r="K493"/>
  <c r="K492"/>
  <c r="K491"/>
  <c r="K490"/>
  <c r="K489"/>
  <c r="K488"/>
  <c r="K487"/>
  <c r="K486"/>
  <c r="K485"/>
  <c r="K484"/>
  <c r="K483"/>
  <c r="K482"/>
  <c r="K481"/>
  <c r="K480"/>
  <c r="K479"/>
  <c r="K478"/>
  <c r="K474"/>
  <c r="K470"/>
  <c r="K466"/>
  <c r="K462"/>
  <c r="K458"/>
  <c r="K442"/>
  <c r="K426"/>
  <c r="K410"/>
  <c r="K272"/>
  <c r="K256"/>
  <c r="K240"/>
  <c r="L205"/>
  <c r="L200"/>
  <c r="L202"/>
  <c r="L189"/>
  <c r="L195"/>
  <c r="L201"/>
  <c r="L196"/>
  <c r="L188"/>
  <c r="L198"/>
  <c r="L191"/>
  <c r="L194"/>
  <c r="L204"/>
  <c r="L203"/>
  <c r="L192"/>
  <c r="L193"/>
  <c r="C7" i="358"/>
  <c r="C9"/>
  <c r="C11"/>
  <c r="C72"/>
  <c r="C70"/>
  <c r="C69"/>
  <c r="C68"/>
  <c r="J66"/>
  <c r="J65"/>
  <c r="J64"/>
  <c r="J63"/>
  <c r="J62"/>
  <c r="J61"/>
  <c r="J60"/>
  <c r="J59"/>
  <c r="J58"/>
  <c r="J57"/>
  <c r="J56"/>
  <c r="J55"/>
  <c r="J54"/>
  <c r="J53"/>
  <c r="J52"/>
  <c r="J51"/>
  <c r="J50"/>
  <c r="J49"/>
  <c r="J48"/>
  <c r="J47"/>
  <c r="J46"/>
  <c r="J45"/>
  <c r="J44"/>
  <c r="J43"/>
  <c r="J42"/>
  <c r="C41"/>
  <c r="C38"/>
  <c r="C37"/>
  <c r="C36"/>
  <c r="C35"/>
  <c r="C34"/>
  <c r="C33"/>
  <c r="C32"/>
  <c r="C31"/>
  <c r="C30"/>
  <c r="C29"/>
  <c r="C28"/>
  <c r="C27"/>
  <c r="C26"/>
  <c r="C25"/>
  <c r="C24"/>
  <c r="C23"/>
  <c r="C22"/>
  <c r="C21"/>
  <c r="C20"/>
  <c r="C19"/>
  <c r="C18"/>
  <c r="C17"/>
  <c r="C16"/>
  <c r="C15"/>
  <c r="C14"/>
  <c r="J72"/>
  <c r="J71"/>
  <c r="C71"/>
  <c r="J70"/>
  <c r="J69"/>
  <c r="J68"/>
  <c r="J67"/>
  <c r="C67"/>
  <c r="C66"/>
  <c r="C65"/>
  <c r="C64"/>
  <c r="C63"/>
  <c r="C62"/>
  <c r="C61"/>
  <c r="C60"/>
  <c r="C59"/>
  <c r="C58"/>
  <c r="C57"/>
  <c r="C56"/>
  <c r="C55"/>
  <c r="C54"/>
  <c r="C53"/>
  <c r="C52"/>
  <c r="C51"/>
  <c r="C50"/>
  <c r="C49"/>
  <c r="C48"/>
  <c r="C47"/>
  <c r="C46"/>
  <c r="C45"/>
  <c r="C44"/>
  <c r="C43"/>
  <c r="C42"/>
  <c r="J41"/>
  <c r="J38"/>
  <c r="J37"/>
  <c r="J36"/>
  <c r="J35"/>
  <c r="J34"/>
  <c r="J33"/>
  <c r="J32"/>
  <c r="J31"/>
  <c r="J30"/>
  <c r="J29"/>
  <c r="J28"/>
  <c r="J27"/>
  <c r="J26"/>
  <c r="J25"/>
  <c r="J24"/>
  <c r="J23"/>
  <c r="J22"/>
  <c r="J21"/>
  <c r="J20"/>
  <c r="J19"/>
  <c r="J18"/>
  <c r="J17"/>
  <c r="J16"/>
  <c r="J15"/>
  <c r="J14"/>
  <c r="M72"/>
  <c r="J8"/>
  <c r="J10"/>
  <c r="J12"/>
  <c r="K72"/>
  <c r="C8"/>
  <c r="C10"/>
  <c r="C12"/>
  <c r="F7"/>
  <c r="F8"/>
  <c r="F9"/>
  <c r="F10"/>
  <c r="F11"/>
  <c r="F12"/>
  <c r="F13"/>
  <c r="F14"/>
  <c r="F15"/>
  <c r="F16"/>
  <c r="F17"/>
  <c r="F18"/>
  <c r="F19"/>
  <c r="F20"/>
  <c r="F21"/>
  <c r="F22"/>
  <c r="F23"/>
  <c r="F24"/>
  <c r="F25"/>
  <c r="F26"/>
  <c r="F27"/>
  <c r="F28"/>
  <c r="F29"/>
  <c r="F30"/>
  <c r="F31"/>
  <c r="F32"/>
  <c r="F33"/>
  <c r="F34"/>
  <c r="F35"/>
  <c r="F36"/>
  <c r="F37"/>
  <c r="M37"/>
  <c r="M38"/>
  <c r="M41"/>
  <c r="M42"/>
  <c r="M43"/>
  <c r="M44"/>
  <c r="M45"/>
  <c r="M46"/>
  <c r="M47"/>
  <c r="M48"/>
  <c r="M49"/>
  <c r="M50"/>
  <c r="M51"/>
  <c r="M52"/>
  <c r="M53"/>
  <c r="M54"/>
  <c r="M55"/>
  <c r="M56"/>
  <c r="M57"/>
  <c r="M58"/>
  <c r="M59"/>
  <c r="M60"/>
  <c r="F61"/>
  <c r="F62"/>
  <c r="F63"/>
  <c r="F64"/>
  <c r="F65"/>
  <c r="F66"/>
  <c r="F67"/>
  <c r="M67"/>
  <c r="M68"/>
  <c r="F69"/>
  <c r="M69"/>
  <c r="F70"/>
  <c r="M70"/>
  <c r="F71"/>
  <c r="M71"/>
  <c r="F72"/>
  <c r="E7"/>
  <c r="L7"/>
  <c r="E8"/>
  <c r="L8"/>
  <c r="E9"/>
  <c r="L9"/>
  <c r="E10"/>
  <c r="L10"/>
  <c r="E11"/>
  <c r="L11"/>
  <c r="E12"/>
  <c r="L12"/>
  <c r="E13"/>
  <c r="L13"/>
  <c r="E14"/>
  <c r="L14"/>
  <c r="E15"/>
  <c r="L15"/>
  <c r="E16"/>
  <c r="L16"/>
  <c r="E17"/>
  <c r="L17"/>
  <c r="E18"/>
  <c r="L18"/>
  <c r="E19"/>
  <c r="L19"/>
  <c r="E20"/>
  <c r="L20"/>
  <c r="E21"/>
  <c r="L21"/>
  <c r="E22"/>
  <c r="L22"/>
  <c r="E23"/>
  <c r="L23"/>
  <c r="E24"/>
  <c r="L24"/>
  <c r="E25"/>
  <c r="L25"/>
  <c r="E26"/>
  <c r="L26"/>
  <c r="E27"/>
  <c r="L27"/>
  <c r="E28"/>
  <c r="L28"/>
  <c r="E29"/>
  <c r="L29"/>
  <c r="E30"/>
  <c r="L30"/>
  <c r="E31"/>
  <c r="L31"/>
  <c r="E32"/>
  <c r="L32"/>
  <c r="E33"/>
  <c r="L33"/>
  <c r="E34"/>
  <c r="L34"/>
  <c r="E35"/>
  <c r="L35"/>
  <c r="E36"/>
  <c r="L36"/>
  <c r="E37"/>
  <c r="L37"/>
  <c r="E38"/>
  <c r="L38"/>
  <c r="E41"/>
  <c r="L41"/>
  <c r="E42"/>
  <c r="L42"/>
  <c r="E43"/>
  <c r="L43"/>
  <c r="E44"/>
  <c r="L44"/>
  <c r="E45"/>
  <c r="L45"/>
  <c r="E46"/>
  <c r="L46"/>
  <c r="E47"/>
  <c r="L47"/>
  <c r="E48"/>
  <c r="L48"/>
  <c r="E49"/>
  <c r="L49"/>
  <c r="E50"/>
  <c r="L50"/>
  <c r="E51"/>
  <c r="L51"/>
  <c r="E52"/>
  <c r="L52"/>
  <c r="E53"/>
  <c r="L53"/>
  <c r="E54"/>
  <c r="L54"/>
  <c r="E55"/>
  <c r="L55"/>
  <c r="E56"/>
  <c r="L56"/>
  <c r="E57"/>
  <c r="L57"/>
  <c r="E58"/>
  <c r="L58"/>
  <c r="E59"/>
  <c r="L59"/>
  <c r="E60"/>
  <c r="L60"/>
  <c r="E61"/>
  <c r="L61"/>
  <c r="E62"/>
  <c r="L62"/>
  <c r="E63"/>
  <c r="L63"/>
  <c r="E64"/>
  <c r="L64"/>
  <c r="E65"/>
  <c r="L65"/>
  <c r="E66"/>
  <c r="L66"/>
  <c r="E67"/>
  <c r="L67"/>
  <c r="E68"/>
  <c r="L68"/>
  <c r="E69"/>
  <c r="L69"/>
  <c r="E70"/>
  <c r="L70"/>
  <c r="E71"/>
  <c r="L71"/>
  <c r="E72"/>
  <c r="L72"/>
  <c r="M7"/>
  <c r="M8"/>
  <c r="M9"/>
  <c r="M10"/>
  <c r="M11"/>
  <c r="M12"/>
  <c r="M13"/>
  <c r="M14"/>
  <c r="M15"/>
  <c r="M16"/>
  <c r="M17"/>
  <c r="M18"/>
  <c r="M19"/>
  <c r="M20"/>
  <c r="M21"/>
  <c r="M22"/>
  <c r="M23"/>
  <c r="M24"/>
  <c r="M25"/>
  <c r="M26"/>
  <c r="M27"/>
  <c r="M28"/>
  <c r="M29"/>
  <c r="M30"/>
  <c r="M31"/>
  <c r="M32"/>
  <c r="M33"/>
  <c r="M34"/>
  <c r="M35"/>
  <c r="M36"/>
  <c r="F38"/>
  <c r="F41"/>
  <c r="F42"/>
  <c r="F43"/>
  <c r="F44"/>
  <c r="F45"/>
  <c r="F46"/>
  <c r="F47"/>
  <c r="F48"/>
  <c r="F49"/>
  <c r="F50"/>
  <c r="F51"/>
  <c r="F52"/>
  <c r="F53"/>
  <c r="F54"/>
  <c r="F55"/>
  <c r="F56"/>
  <c r="F57"/>
  <c r="F58"/>
  <c r="F59"/>
  <c r="F60"/>
  <c r="M61"/>
  <c r="M62"/>
  <c r="M63"/>
  <c r="M64"/>
  <c r="M65"/>
  <c r="M66"/>
  <c r="F68"/>
  <c r="D7"/>
  <c r="K7"/>
  <c r="D8"/>
  <c r="K8"/>
  <c r="D9"/>
  <c r="K9"/>
  <c r="D10"/>
  <c r="K10"/>
  <c r="D11"/>
  <c r="K11"/>
  <c r="D12"/>
  <c r="K12"/>
  <c r="D13"/>
  <c r="K13"/>
  <c r="D14"/>
  <c r="K14"/>
  <c r="D15"/>
  <c r="K15"/>
  <c r="D16"/>
  <c r="K16"/>
  <c r="D17"/>
  <c r="K17"/>
  <c r="D18"/>
  <c r="K18"/>
  <c r="D19"/>
  <c r="K19"/>
  <c r="D20"/>
  <c r="K20"/>
  <c r="D21"/>
  <c r="K21"/>
  <c r="D22"/>
  <c r="K22"/>
  <c r="D23"/>
  <c r="K23"/>
  <c r="D24"/>
  <c r="K24"/>
  <c r="D25"/>
  <c r="K25"/>
  <c r="D26"/>
  <c r="K26"/>
  <c r="D27"/>
  <c r="K27"/>
  <c r="D28"/>
  <c r="K28"/>
  <c r="D29"/>
  <c r="K29"/>
  <c r="D30"/>
  <c r="K30"/>
  <c r="D31"/>
  <c r="K31"/>
  <c r="D32"/>
  <c r="K32"/>
  <c r="D33"/>
  <c r="K33"/>
  <c r="D34"/>
  <c r="K34"/>
  <c r="D35"/>
  <c r="K35"/>
  <c r="D36"/>
  <c r="K36"/>
  <c r="D37"/>
  <c r="K37"/>
  <c r="D38"/>
  <c r="K38"/>
  <c r="D41"/>
  <c r="K41"/>
  <c r="D42"/>
  <c r="K42"/>
  <c r="D43"/>
  <c r="K43"/>
  <c r="D44"/>
  <c r="K44"/>
  <c r="D45"/>
  <c r="K45"/>
  <c r="D46"/>
  <c r="K46"/>
  <c r="D47"/>
  <c r="K47"/>
  <c r="D48"/>
  <c r="K48"/>
  <c r="D49"/>
  <c r="K49"/>
  <c r="D50"/>
  <c r="K50"/>
  <c r="D51"/>
  <c r="K51"/>
  <c r="D52"/>
  <c r="K52"/>
  <c r="D53"/>
  <c r="K53"/>
  <c r="D54"/>
  <c r="K54"/>
  <c r="D55"/>
  <c r="K55"/>
  <c r="D56"/>
  <c r="K56"/>
  <c r="D57"/>
  <c r="K57"/>
  <c r="D58"/>
  <c r="K58"/>
  <c r="D59"/>
  <c r="K59"/>
  <c r="D60"/>
  <c r="K60"/>
  <c r="D61"/>
  <c r="K61"/>
  <c r="D62"/>
  <c r="K62"/>
  <c r="D63"/>
  <c r="K63"/>
  <c r="D64"/>
  <c r="K64"/>
  <c r="D65"/>
  <c r="K65"/>
  <c r="D66"/>
  <c r="K66"/>
  <c r="D67"/>
  <c r="K67"/>
  <c r="D68"/>
  <c r="K68"/>
  <c r="D69"/>
  <c r="K69"/>
  <c r="D70"/>
  <c r="K70"/>
  <c r="D71"/>
  <c r="K71"/>
  <c r="D72"/>
  <c r="L15" i="268"/>
  <c r="L5"/>
  <c r="L9"/>
  <c r="L18"/>
  <c r="L3"/>
  <c r="L7"/>
  <c r="L28"/>
  <c r="L16"/>
  <c r="L19"/>
  <c r="L30"/>
  <c r="L20"/>
  <c r="L22"/>
  <c r="L12"/>
  <c r="L27"/>
  <c r="L8"/>
  <c r="L14"/>
  <c r="L4"/>
  <c r="L11"/>
  <c r="L24"/>
  <c r="L6"/>
  <c r="L26"/>
  <c r="L13"/>
  <c r="L25"/>
  <c r="L10"/>
  <c r="L29"/>
  <c r="L23"/>
  <c r="L17"/>
  <c r="L468"/>
  <c r="L461"/>
  <c r="L475"/>
  <c r="L469"/>
  <c r="L458"/>
  <c r="L472"/>
  <c r="L477"/>
  <c r="L462"/>
  <c r="L476"/>
  <c r="L454"/>
  <c r="L466"/>
  <c r="L455"/>
  <c r="L470"/>
  <c r="L459"/>
  <c r="L474"/>
  <c r="L463"/>
  <c r="L456"/>
  <c r="L478"/>
  <c r="L467"/>
  <c r="L460"/>
  <c r="L457"/>
  <c r="L471"/>
  <c r="L464"/>
  <c r="D486"/>
  <c r="C480"/>
  <c r="E482"/>
  <c r="C482"/>
  <c r="C486"/>
  <c r="E479"/>
  <c r="E484"/>
  <c r="D481"/>
  <c r="D491"/>
  <c r="C481"/>
  <c r="C492"/>
  <c r="D489"/>
  <c r="C490"/>
  <c r="D487"/>
  <c r="D483"/>
  <c r="E489"/>
  <c r="E492"/>
  <c r="D480"/>
  <c r="C483"/>
  <c r="D490"/>
  <c r="C488"/>
  <c r="E491"/>
  <c r="C484"/>
  <c r="E487"/>
  <c r="D492"/>
  <c r="E486"/>
  <c r="D488"/>
  <c r="C479"/>
  <c r="E490"/>
  <c r="E485"/>
  <c r="C491"/>
  <c r="E488"/>
  <c r="C489"/>
  <c r="E481"/>
  <c r="E483"/>
  <c r="C487"/>
  <c r="D484"/>
  <c r="E480"/>
  <c r="D482"/>
  <c r="K14" i="353"/>
  <c r="K17"/>
  <c r="L17"/>
  <c r="L11"/>
  <c r="K16"/>
  <c r="K27"/>
  <c r="K28"/>
  <c r="L14"/>
  <c r="L27"/>
  <c r="L28"/>
  <c r="K12"/>
  <c r="K15"/>
  <c r="L23"/>
  <c r="C485" i="268"/>
  <c r="D479"/>
  <c r="D485"/>
  <c r="L15" i="353"/>
  <c r="L36"/>
  <c r="K21"/>
  <c r="K11"/>
  <c r="K36"/>
  <c r="L21"/>
  <c r="K9"/>
  <c r="K20"/>
  <c r="K10"/>
  <c r="L12"/>
  <c r="L20"/>
  <c r="K23"/>
  <c r="L9"/>
  <c r="L16"/>
  <c r="L10"/>
  <c r="N20"/>
  <c r="M22"/>
  <c r="N36"/>
  <c r="M24"/>
  <c r="M36"/>
  <c r="M18"/>
  <c r="N40"/>
  <c r="N31"/>
  <c r="N24"/>
  <c r="N26"/>
  <c r="M13"/>
  <c r="N11"/>
  <c r="N22"/>
  <c r="N21"/>
  <c r="N28"/>
  <c r="N16"/>
  <c r="N12"/>
  <c r="N19"/>
  <c r="N7"/>
  <c r="N29"/>
  <c r="N27"/>
  <c r="N37"/>
  <c r="M11"/>
  <c r="M40"/>
  <c r="N9"/>
  <c r="N25"/>
  <c r="M16"/>
  <c r="N13"/>
  <c r="N18"/>
  <c r="N15"/>
  <c r="N30"/>
  <c r="M27"/>
  <c r="N45"/>
  <c r="N23"/>
  <c r="N8"/>
  <c r="N10"/>
  <c r="M21"/>
  <c r="N14"/>
  <c r="N17"/>
  <c r="M10"/>
  <c r="L18"/>
  <c r="K7"/>
  <c r="L8"/>
  <c r="K19"/>
  <c r="L7"/>
  <c r="K8"/>
  <c r="L19"/>
  <c r="L497" i="268"/>
  <c r="L496"/>
  <c r="L495"/>
  <c r="L489"/>
  <c r="L488"/>
  <c r="L487"/>
  <c r="L485"/>
  <c r="L494"/>
  <c r="L483"/>
  <c r="L481"/>
  <c r="L493"/>
  <c r="L479"/>
  <c r="L484"/>
  <c r="L492"/>
  <c r="L486"/>
  <c r="L480"/>
  <c r="L491"/>
  <c r="L482"/>
  <c r="L498"/>
  <c r="J38" i="353"/>
  <c r="J9"/>
  <c r="J24"/>
  <c r="E458" i="268"/>
  <c r="D463"/>
  <c r="C465"/>
  <c r="C455"/>
  <c r="C469"/>
  <c r="D458"/>
  <c r="E465"/>
  <c r="E471"/>
  <c r="C472"/>
  <c r="E472"/>
  <c r="E459"/>
  <c r="D464"/>
  <c r="E457"/>
  <c r="D459"/>
  <c r="D456"/>
  <c r="K32" i="337"/>
  <c r="D472" i="268"/>
  <c r="C467"/>
  <c r="D455"/>
  <c r="E454"/>
  <c r="E464"/>
  <c r="E470"/>
  <c r="C458"/>
  <c r="D468"/>
  <c r="E462"/>
  <c r="D466"/>
  <c r="C459"/>
  <c r="C468"/>
  <c r="C466"/>
  <c r="C462"/>
  <c r="E460"/>
  <c r="C470"/>
  <c r="C464"/>
  <c r="D457"/>
  <c r="E455"/>
  <c r="D474"/>
  <c r="D470"/>
  <c r="C471"/>
  <c r="C474"/>
  <c r="C461"/>
  <c r="D465"/>
  <c r="E469"/>
  <c r="D471"/>
  <c r="E474"/>
  <c r="D467"/>
  <c r="C454"/>
  <c r="D461"/>
  <c r="D469"/>
  <c r="E473"/>
  <c r="E456"/>
  <c r="C460"/>
  <c r="C457"/>
  <c r="D473"/>
  <c r="D462"/>
  <c r="E463"/>
  <c r="E468"/>
  <c r="E467"/>
  <c r="D460"/>
  <c r="C473"/>
  <c r="E466"/>
  <c r="D454"/>
  <c r="C463"/>
  <c r="C456"/>
  <c r="E461"/>
  <c r="Y20" i="353"/>
  <c r="X23"/>
  <c r="Y19"/>
  <c r="X40"/>
  <c r="Y21"/>
  <c r="X8"/>
  <c r="Y29"/>
  <c r="X19"/>
  <c r="X15"/>
  <c r="Y36"/>
  <c r="X29"/>
  <c r="Y17"/>
  <c r="Y16"/>
  <c r="X26"/>
  <c r="Y7"/>
  <c r="Y11"/>
  <c r="Y22"/>
  <c r="X41"/>
  <c r="X37"/>
  <c r="Y26"/>
  <c r="X30"/>
  <c r="Y42"/>
  <c r="X12"/>
  <c r="Y41"/>
  <c r="X20"/>
  <c r="X32"/>
  <c r="Y32"/>
  <c r="Y24"/>
  <c r="X24"/>
  <c r="Y27"/>
  <c r="Y10"/>
  <c r="X28"/>
  <c r="Y40"/>
  <c r="Y28"/>
  <c r="Y9"/>
  <c r="Y30"/>
  <c r="X14"/>
  <c r="X17"/>
  <c r="X16"/>
  <c r="X36"/>
  <c r="Y18"/>
  <c r="Y15"/>
  <c r="X21"/>
  <c r="X22"/>
  <c r="Y13"/>
  <c r="Y12"/>
  <c r="Y8"/>
  <c r="X27"/>
  <c r="Y37"/>
  <c r="Y23"/>
  <c r="X9"/>
  <c r="X25"/>
  <c r="Y25"/>
  <c r="Y14"/>
  <c r="AA23"/>
  <c r="Z17"/>
  <c r="AA18"/>
  <c r="AA17"/>
  <c r="AA21"/>
  <c r="Z27"/>
  <c r="Z18"/>
  <c r="Z16"/>
  <c r="AA10"/>
  <c r="Z14"/>
  <c r="AA40"/>
  <c r="AA31"/>
  <c r="Z40"/>
  <c r="Z25"/>
  <c r="AA28"/>
  <c r="AA36"/>
  <c r="AA9"/>
  <c r="AA15"/>
  <c r="Z28"/>
  <c r="AA20"/>
  <c r="Z36"/>
  <c r="Z38"/>
  <c r="AA27"/>
  <c r="AA25"/>
  <c r="AA12"/>
  <c r="Z26"/>
  <c r="AA19"/>
  <c r="AA29"/>
  <c r="AA30"/>
  <c r="AA14"/>
  <c r="Z10"/>
  <c r="Z23"/>
  <c r="AA26"/>
  <c r="AA16"/>
  <c r="AA22"/>
  <c r="AA24"/>
  <c r="AA7"/>
  <c r="Z19"/>
  <c r="AA37"/>
  <c r="AA8"/>
  <c r="Z21"/>
  <c r="AA38"/>
  <c r="Z22"/>
  <c r="Z30"/>
  <c r="AA13"/>
  <c r="AA11"/>
  <c r="X10"/>
  <c r="X11"/>
  <c r="F462" i="268"/>
  <c r="F454"/>
  <c r="X18" i="353"/>
  <c r="F460" i="268"/>
  <c r="X13" i="353"/>
  <c r="F465" i="268"/>
  <c r="X42" i="353"/>
  <c r="X33"/>
  <c r="Y33"/>
  <c r="N32" i="337"/>
  <c r="M32"/>
  <c r="L32"/>
  <c r="N32" i="345"/>
  <c r="M32"/>
  <c r="L32"/>
  <c r="K32"/>
  <c r="AL31" i="353"/>
  <c r="AK14"/>
  <c r="AL7"/>
  <c r="AL13"/>
  <c r="AL8"/>
  <c r="AL12"/>
  <c r="AL29"/>
  <c r="AL14"/>
  <c r="AK16"/>
  <c r="AK23"/>
  <c r="AL23"/>
  <c r="AK21"/>
  <c r="AL15"/>
  <c r="AL19"/>
  <c r="AK32"/>
  <c r="AL20"/>
  <c r="AL32"/>
  <c r="AK33"/>
  <c r="AL21"/>
  <c r="AL11"/>
  <c r="E8" i="335"/>
  <c r="D12" i="350"/>
  <c r="F12"/>
  <c r="L53" i="337"/>
  <c r="L32" i="351"/>
  <c r="F25" i="343"/>
  <c r="F28" i="287"/>
  <c r="E493" i="268"/>
  <c r="N45" i="345"/>
  <c r="K32" i="351"/>
  <c r="C22" i="344"/>
  <c r="C20" i="349"/>
  <c r="D9" i="340"/>
  <c r="N27" i="319"/>
  <c r="F21" i="348"/>
  <c r="F22" i="344"/>
  <c r="N8" i="326"/>
  <c r="D43" i="331"/>
  <c r="E22" i="344"/>
  <c r="L22" i="325"/>
  <c r="K44" i="324"/>
  <c r="K24" i="337"/>
  <c r="D44" i="334"/>
  <c r="L8" i="326"/>
  <c r="F38" i="332"/>
  <c r="F12" i="356"/>
  <c r="C23" i="347"/>
  <c r="F30" i="344"/>
  <c r="E43" i="349"/>
  <c r="F20" i="334"/>
  <c r="L30" i="356"/>
  <c r="K27"/>
  <c r="F17" i="340"/>
  <c r="N33" i="324"/>
  <c r="D24" i="339"/>
  <c r="F11" i="335"/>
  <c r="E43" i="356"/>
  <c r="D20" i="349"/>
  <c r="K28" i="338"/>
  <c r="E34" i="349"/>
  <c r="L31" i="356"/>
  <c r="E27" i="350"/>
  <c r="D30" i="339"/>
  <c r="N48" i="337"/>
  <c r="D11" i="349"/>
  <c r="E16" i="343"/>
  <c r="L65" i="356"/>
  <c r="D41" i="340"/>
  <c r="M19" i="338"/>
  <c r="N16" i="326"/>
  <c r="F21" i="349"/>
  <c r="L18" i="356"/>
  <c r="K27" i="337"/>
  <c r="K41" i="326"/>
  <c r="C31" i="344"/>
  <c r="L16" i="351"/>
  <c r="C34" i="334"/>
  <c r="M8" i="338"/>
  <c r="K25" i="356"/>
  <c r="D29" i="350"/>
  <c r="F55" i="354"/>
  <c r="K21" i="337"/>
  <c r="D24" i="356"/>
  <c r="L28" i="308"/>
  <c r="E22" i="347"/>
  <c r="D23" i="354"/>
  <c r="E40" i="340"/>
  <c r="K26" i="338"/>
  <c r="F39" i="331"/>
  <c r="C55" i="354"/>
  <c r="E22" i="335"/>
  <c r="L12" i="325"/>
  <c r="C59" i="354"/>
  <c r="N25" i="326"/>
  <c r="E22" i="343"/>
  <c r="D20"/>
  <c r="D44" i="349"/>
  <c r="D31" i="348"/>
  <c r="F17" i="349"/>
  <c r="L19" i="345"/>
  <c r="D38" i="348"/>
  <c r="F42" i="342"/>
  <c r="K42" i="326"/>
  <c r="E15" i="350"/>
  <c r="E26"/>
  <c r="L16" i="286"/>
  <c r="E32" i="356"/>
  <c r="F38" i="334"/>
  <c r="F13" i="330"/>
  <c r="F20" i="339"/>
  <c r="L40" i="337"/>
  <c r="F44" i="332"/>
  <c r="F44" i="356"/>
  <c r="M10" i="319"/>
  <c r="J59" i="356"/>
  <c r="L17" i="345"/>
  <c r="N10" i="319"/>
  <c r="C20" i="348"/>
  <c r="F30" i="349"/>
  <c r="K27" i="325"/>
  <c r="C39" i="343"/>
  <c r="D12" i="344"/>
  <c r="L49" i="356"/>
  <c r="C33" i="335"/>
  <c r="L46" i="356"/>
  <c r="C41" i="343"/>
  <c r="N32" i="286"/>
  <c r="E38" i="350"/>
  <c r="E42" i="288"/>
  <c r="D476" i="268"/>
  <c r="L34" i="338"/>
  <c r="M50" i="324"/>
  <c r="C23" i="339"/>
  <c r="K61" i="356"/>
  <c r="N36" i="352"/>
  <c r="L20" i="286"/>
  <c r="E19" i="340"/>
  <c r="E66" i="354"/>
  <c r="E9" i="342"/>
  <c r="N28" i="308"/>
  <c r="F36" i="331"/>
  <c r="L32" i="356"/>
  <c r="L71"/>
  <c r="N40" i="345"/>
  <c r="M29" i="337"/>
  <c r="E22" i="330"/>
  <c r="E10" i="335"/>
  <c r="K24" i="324"/>
  <c r="E42" i="335"/>
  <c r="M54" i="356"/>
  <c r="M14" i="308"/>
  <c r="F33" i="344"/>
  <c r="C15" i="356"/>
  <c r="C17" i="347"/>
  <c r="N42" i="326"/>
  <c r="K12" i="338"/>
  <c r="M39" i="326"/>
  <c r="D26" i="344"/>
  <c r="F19" i="349"/>
  <c r="K34" i="337"/>
  <c r="N17" i="351"/>
  <c r="F14" i="354"/>
  <c r="F37" i="335"/>
  <c r="D17" i="342"/>
  <c r="N38" i="326"/>
  <c r="M35" i="286"/>
  <c r="K17" i="351"/>
  <c r="C28" i="343"/>
  <c r="C27" i="341"/>
  <c r="C33" i="344"/>
  <c r="C20" i="335"/>
  <c r="N21" i="319"/>
  <c r="F31" i="339"/>
  <c r="K45" i="337"/>
  <c r="C39" i="339"/>
  <c r="L13" i="328"/>
  <c r="M8" i="351"/>
  <c r="F15" i="335"/>
  <c r="F8" i="350"/>
  <c r="M13" i="352"/>
  <c r="K43" i="326"/>
  <c r="C24" i="343"/>
  <c r="D27" i="350"/>
  <c r="N36" i="337"/>
  <c r="D23" i="356"/>
  <c r="D39" i="343"/>
  <c r="F39" i="333"/>
  <c r="E33" i="348"/>
  <c r="N12" i="319"/>
  <c r="L37" i="286"/>
  <c r="N34" i="352"/>
  <c r="F13" i="334"/>
  <c r="N18" i="352"/>
  <c r="K8" i="286"/>
  <c r="E21" i="350"/>
  <c r="E22" i="334"/>
  <c r="C56" i="356"/>
  <c r="L33" i="328"/>
  <c r="L43" i="326"/>
  <c r="F25" i="339"/>
  <c r="M22" i="356"/>
  <c r="C28" i="344"/>
  <c r="F18" i="350"/>
  <c r="E8" i="349"/>
  <c r="K34" i="328"/>
  <c r="M29" i="356"/>
  <c r="M17" i="346"/>
  <c r="F16" i="354"/>
  <c r="F11" i="340"/>
  <c r="M10" i="356"/>
  <c r="E21" i="340"/>
  <c r="C62" i="354"/>
  <c r="C41" i="335"/>
  <c r="F45" i="356"/>
  <c r="M9" i="346"/>
  <c r="L19" i="338"/>
  <c r="F49" i="356"/>
  <c r="C42" i="340"/>
  <c r="M34" i="345"/>
  <c r="E44" i="344"/>
  <c r="E7" i="356"/>
  <c r="C21" i="347"/>
  <c r="D35" i="349"/>
  <c r="E29" i="287"/>
  <c r="D494" i="268" s="1"/>
  <c r="N29" i="308"/>
  <c r="E33" i="341"/>
  <c r="M42" i="345"/>
  <c r="N19" i="337"/>
  <c r="F43" i="341"/>
  <c r="E35" i="344"/>
  <c r="F32" i="354"/>
  <c r="F21" i="341"/>
  <c r="E39" i="347"/>
  <c r="K10" i="338"/>
  <c r="F28" i="344"/>
  <c r="D13" i="340"/>
  <c r="E21" i="344"/>
  <c r="M36" i="351"/>
  <c r="K37" i="345"/>
  <c r="F21" i="335"/>
  <c r="E9" i="354"/>
  <c r="K36" i="338"/>
  <c r="M8" i="326"/>
  <c r="K8"/>
  <c r="F15" i="356"/>
  <c r="L24" i="286"/>
  <c r="M17" i="352"/>
  <c r="M26" i="324"/>
  <c r="K36" i="326"/>
  <c r="C42" i="332"/>
  <c r="F15" i="339"/>
  <c r="F9" i="343"/>
  <c r="C8" i="340"/>
  <c r="D18" i="354"/>
  <c r="E35" i="348"/>
  <c r="M13" i="351"/>
  <c r="D11" i="344"/>
  <c r="D17" i="350"/>
  <c r="K11" i="356"/>
  <c r="N42" i="308"/>
  <c r="K25" i="326"/>
  <c r="L16" i="356"/>
  <c r="E38" i="343"/>
  <c r="M49" i="356"/>
  <c r="N17" i="324"/>
  <c r="D20" i="356"/>
  <c r="M29" i="308"/>
  <c r="C9" i="348"/>
  <c r="C18" i="354"/>
  <c r="N34" i="324"/>
  <c r="K9" i="286"/>
  <c r="M65" i="356"/>
  <c r="L21" i="346"/>
  <c r="K70" i="356"/>
  <c r="K26" i="346"/>
  <c r="C30" i="340"/>
  <c r="L9" i="328"/>
  <c r="K27" i="338"/>
  <c r="N14" i="326"/>
  <c r="C38" i="356"/>
  <c r="E49"/>
  <c r="N10" i="352"/>
  <c r="F61" i="354"/>
  <c r="M9" i="345"/>
  <c r="E58" i="354"/>
  <c r="C27" i="348"/>
  <c r="F18" i="330"/>
  <c r="F18" i="348"/>
  <c r="K9" i="319"/>
  <c r="E11" i="356"/>
  <c r="L20" i="308"/>
  <c r="D41" i="348"/>
  <c r="D64" i="354"/>
  <c r="E10" i="340"/>
  <c r="M26" i="338"/>
  <c r="C10" i="354"/>
  <c r="C22" i="347"/>
  <c r="L8" i="356"/>
  <c r="K9" i="328"/>
  <c r="K17" i="346"/>
  <c r="L29" i="345"/>
  <c r="L13" i="324"/>
  <c r="M21" i="338"/>
  <c r="D42" i="334"/>
  <c r="M28" i="345"/>
  <c r="F37" i="334"/>
  <c r="C24" i="339"/>
  <c r="K17" i="328"/>
  <c r="F41" i="347"/>
  <c r="E13" i="348"/>
  <c r="M16" i="328"/>
  <c r="C43" i="344"/>
  <c r="M43" i="337"/>
  <c r="F11" i="348"/>
  <c r="F35" i="350"/>
  <c r="N35" i="337"/>
  <c r="K27" i="346"/>
  <c r="L55" i="356"/>
  <c r="C25" i="339"/>
  <c r="E13" i="356"/>
  <c r="M8" i="325"/>
  <c r="M15" i="326"/>
  <c r="L20" i="345"/>
  <c r="K36" i="308"/>
  <c r="L64" i="356"/>
  <c r="N18" i="319"/>
  <c r="D33" i="347"/>
  <c r="L10" i="324"/>
  <c r="C34" i="344"/>
  <c r="D18" i="343"/>
  <c r="C43" i="288"/>
  <c r="E21" i="354"/>
  <c r="N45" i="326"/>
  <c r="K29" i="337"/>
  <c r="E46" i="356"/>
  <c r="D25" i="335"/>
  <c r="E8" i="347"/>
  <c r="N20" i="326"/>
  <c r="C36" i="356"/>
  <c r="D35" i="335"/>
  <c r="D25" i="334"/>
  <c r="N11" i="324"/>
  <c r="M28" i="338"/>
  <c r="K20" i="308"/>
  <c r="M20" i="337"/>
  <c r="D22" i="344"/>
  <c r="M17" i="326"/>
  <c r="F22" i="334"/>
  <c r="E39" i="343"/>
  <c r="D44" i="288"/>
  <c r="C478" i="268" s="1"/>
  <c r="C26" i="342"/>
  <c r="M8" i="319"/>
  <c r="L30" i="308"/>
  <c r="J41" i="356"/>
  <c r="E21" i="339"/>
  <c r="E28"/>
  <c r="E28" i="331"/>
  <c r="N27" i="324"/>
  <c r="D26" i="356"/>
  <c r="L16" i="319"/>
  <c r="C43" i="343"/>
  <c r="K40" i="345"/>
  <c r="E38" i="334"/>
  <c r="C18" i="349"/>
  <c r="L37" i="338"/>
  <c r="C25" i="343"/>
  <c r="N21" i="351"/>
  <c r="C37" i="350"/>
  <c r="K49" i="324"/>
  <c r="M14" i="356"/>
  <c r="C23" i="330"/>
  <c r="C50" i="354"/>
  <c r="D38" i="343"/>
  <c r="D43" i="333"/>
  <c r="N10" i="345"/>
  <c r="D52" i="354"/>
  <c r="M17" i="345"/>
  <c r="E8" i="356"/>
  <c r="C33" i="343"/>
  <c r="L10" i="325"/>
  <c r="D38" i="340"/>
  <c r="E38" i="347"/>
  <c r="E31" i="335"/>
  <c r="F34" i="349"/>
  <c r="E32" i="341"/>
  <c r="K42" i="337"/>
  <c r="E44" i="334"/>
  <c r="L52" i="356"/>
  <c r="K34" i="286"/>
  <c r="K37" i="308"/>
  <c r="F11" i="343"/>
  <c r="K46" i="326"/>
  <c r="F60" i="356"/>
  <c r="E44" i="350"/>
  <c r="E23" i="356"/>
  <c r="M36" i="337"/>
  <c r="E17" i="356"/>
  <c r="C28" i="287"/>
  <c r="M33" i="346"/>
  <c r="C26" i="356"/>
  <c r="M9" i="352"/>
  <c r="M36" i="325"/>
  <c r="M18" i="356"/>
  <c r="L45" i="308"/>
  <c r="M10" i="326"/>
  <c r="E67" i="354"/>
  <c r="K43" i="337"/>
  <c r="N8" i="351"/>
  <c r="C40" i="335"/>
  <c r="N32" i="338"/>
  <c r="F38" i="342"/>
  <c r="D33" i="349"/>
  <c r="E38" i="344"/>
  <c r="F36" i="343"/>
  <c r="L41" i="337"/>
  <c r="C11" i="347"/>
  <c r="N25" i="308"/>
  <c r="E24" i="341"/>
  <c r="K34" i="356"/>
  <c r="K12"/>
  <c r="K31" i="325"/>
  <c r="D17" i="339"/>
  <c r="M52" i="324"/>
  <c r="C18" i="343"/>
  <c r="F53" i="356"/>
  <c r="M12" i="351"/>
  <c r="D42" i="340"/>
  <c r="D23" i="334"/>
  <c r="C43" i="333"/>
  <c r="D40" i="348"/>
  <c r="F42" i="339"/>
  <c r="J50" i="356"/>
  <c r="K33" i="324"/>
  <c r="C32" i="349"/>
  <c r="J49" i="356"/>
  <c r="F31"/>
  <c r="C63"/>
  <c r="N9" i="345"/>
  <c r="D25" i="348"/>
  <c r="L26" i="328"/>
  <c r="D33" i="335"/>
  <c r="F57" i="354"/>
  <c r="D43" i="343"/>
  <c r="D21" i="349"/>
  <c r="L50" i="356"/>
  <c r="N50" i="337"/>
  <c r="D10" i="339"/>
  <c r="D12" i="330"/>
  <c r="D13"/>
  <c r="D66" i="356"/>
  <c r="C14" i="344"/>
  <c r="L27" i="337"/>
  <c r="E40" i="339"/>
  <c r="C28"/>
  <c r="M63" i="356"/>
  <c r="K33" i="308"/>
  <c r="D43" i="344"/>
  <c r="N21" i="324"/>
  <c r="N37"/>
  <c r="D42" i="347"/>
  <c r="F24" i="349"/>
  <c r="D29" i="356"/>
  <c r="E44" i="335"/>
  <c r="K30" i="325"/>
  <c r="M56" i="356"/>
  <c r="D38" i="347"/>
  <c r="M29" i="352"/>
  <c r="D12" i="343"/>
  <c r="D41" i="335"/>
  <c r="F41" i="331"/>
  <c r="C28" i="356"/>
  <c r="E53" i="354"/>
  <c r="F23" i="334"/>
  <c r="L11" i="338"/>
  <c r="L17" i="337"/>
  <c r="L36" i="351"/>
  <c r="C9" i="335"/>
  <c r="C43" i="350"/>
  <c r="C37" i="334"/>
  <c r="C21" i="356"/>
  <c r="F17" i="335"/>
  <c r="E10" i="350"/>
  <c r="E29" i="348"/>
  <c r="D22" i="349"/>
  <c r="K25" i="345"/>
  <c r="K19" i="308"/>
  <c r="L43" i="356"/>
  <c r="D39" i="331"/>
  <c r="K24" i="325"/>
  <c r="D27" i="342"/>
  <c r="M44" i="326"/>
  <c r="D15" i="334"/>
  <c r="D9" i="350"/>
  <c r="E27" i="287"/>
  <c r="F33" i="330"/>
  <c r="C38" i="350"/>
  <c r="M43" i="324"/>
  <c r="N33" i="319"/>
  <c r="D21" i="340"/>
  <c r="E12" i="334"/>
  <c r="K29" i="319"/>
  <c r="L16" i="308"/>
  <c r="C12" i="330"/>
  <c r="L44" i="356"/>
  <c r="N32" i="324"/>
  <c r="C31" i="330"/>
  <c r="L42" i="324"/>
  <c r="E23" i="348"/>
  <c r="F33" i="356"/>
  <c r="K20" i="338"/>
  <c r="D41" i="331"/>
  <c r="F23" i="350"/>
  <c r="D63" i="356"/>
  <c r="E31" i="339"/>
  <c r="E27" i="344"/>
  <c r="K29" i="345"/>
  <c r="K58" i="356"/>
  <c r="M25" i="286"/>
  <c r="C15" i="330"/>
  <c r="C26" i="335"/>
  <c r="D19" i="339"/>
  <c r="M11" i="345"/>
  <c r="L28" i="351"/>
  <c r="D54" i="354"/>
  <c r="M34" i="319"/>
  <c r="C29" i="335"/>
  <c r="K36" i="337"/>
  <c r="C44" i="339"/>
  <c r="D44" i="356"/>
  <c r="M12" i="346"/>
  <c r="J34" i="356"/>
  <c r="C22" i="349"/>
  <c r="N11" i="328"/>
  <c r="E48" i="356"/>
  <c r="F16" i="347"/>
  <c r="F42" i="332"/>
  <c r="L26" i="345"/>
  <c r="L33"/>
  <c r="K48" i="337"/>
  <c r="K29" i="351"/>
  <c r="F41" i="340"/>
  <c r="E9" i="356"/>
  <c r="D31" i="343"/>
  <c r="C35" i="349"/>
  <c r="N11" i="338"/>
  <c r="F29" i="342"/>
  <c r="K26" i="324"/>
  <c r="F20" i="343"/>
  <c r="N44" i="308"/>
  <c r="F39" i="334"/>
  <c r="L34" i="352"/>
  <c r="C11" i="340"/>
  <c r="K31" i="308"/>
  <c r="M20" i="351"/>
  <c r="E41" i="340"/>
  <c r="L10" i="286"/>
  <c r="E56" i="356"/>
  <c r="D41" i="350"/>
  <c r="E30" i="354"/>
  <c r="M29" i="345"/>
  <c r="E38" i="335"/>
  <c r="L9" i="338"/>
  <c r="M27" i="328"/>
  <c r="C18" i="348"/>
  <c r="D38" i="334"/>
  <c r="D37"/>
  <c r="N27" i="352"/>
  <c r="F43" i="332"/>
  <c r="M33" i="338"/>
  <c r="C30" i="342"/>
  <c r="D45" i="354"/>
  <c r="C49" i="356"/>
  <c r="M26" i="328"/>
  <c r="C59" i="356"/>
  <c r="K62"/>
  <c r="D29" i="348"/>
  <c r="F43" i="339"/>
  <c r="D32" i="335"/>
  <c r="F21" i="344"/>
  <c r="D39" i="339"/>
  <c r="K24" i="286"/>
  <c r="L14" i="326"/>
  <c r="L18" i="346"/>
  <c r="N26" i="337"/>
  <c r="D31" i="347"/>
  <c r="E25" i="354"/>
  <c r="M34" i="351"/>
  <c r="N35" i="346"/>
  <c r="M10" i="286"/>
  <c r="E10" i="347"/>
  <c r="F40" i="349"/>
  <c r="F27" i="341"/>
  <c r="L36" i="326"/>
  <c r="F12" i="342"/>
  <c r="K25" i="352"/>
  <c r="N15" i="308"/>
  <c r="K44" i="337"/>
  <c r="M24" i="356"/>
  <c r="L9" i="325"/>
  <c r="F35" i="342"/>
  <c r="N8" i="338"/>
  <c r="K42" i="308"/>
  <c r="N32"/>
  <c r="C17" i="348"/>
  <c r="L20" i="328"/>
  <c r="D39" i="342"/>
  <c r="K17" i="319"/>
  <c r="M16" i="346"/>
  <c r="L21" i="319"/>
  <c r="C43" i="349"/>
  <c r="C21" i="343"/>
  <c r="M13" i="338"/>
  <c r="D18" i="349"/>
  <c r="L15" i="356"/>
  <c r="E20" i="354"/>
  <c r="D51"/>
  <c r="K21" i="319"/>
  <c r="E49" i="354"/>
  <c r="M19" i="345"/>
  <c r="K39" i="326"/>
  <c r="L21" i="286"/>
  <c r="E71" i="356"/>
  <c r="D30" i="287"/>
  <c r="C495" i="268" s="1"/>
  <c r="L9" i="324"/>
  <c r="K35" i="338"/>
  <c r="N33" i="325"/>
  <c r="E10" i="342"/>
  <c r="L19" i="352"/>
  <c r="C42" i="348"/>
  <c r="L17" i="319"/>
  <c r="J58" i="356"/>
  <c r="C9" i="347"/>
  <c r="K29" i="346"/>
  <c r="D43" i="332"/>
  <c r="M39" i="308"/>
  <c r="N20"/>
  <c r="L9" i="346"/>
  <c r="C14" i="347"/>
  <c r="D23" i="330"/>
  <c r="C37" i="347"/>
  <c r="K43" i="345"/>
  <c r="L32" i="352"/>
  <c r="E26" i="348"/>
  <c r="L10" i="328"/>
  <c r="L35" i="352"/>
  <c r="D42" i="344"/>
  <c r="C34" i="335"/>
  <c r="C12" i="350"/>
  <c r="C31"/>
  <c r="L40" i="324"/>
  <c r="E9" i="350"/>
  <c r="D28" i="330"/>
  <c r="N20" i="345"/>
  <c r="E63" i="354"/>
  <c r="M18" i="337"/>
  <c r="M24" i="346"/>
  <c r="E32" i="330"/>
  <c r="C33" i="287"/>
  <c r="K45" i="345"/>
  <c r="C72" i="356"/>
  <c r="E8" i="348"/>
  <c r="F38" i="350"/>
  <c r="M28" i="346"/>
  <c r="M26" i="308"/>
  <c r="J52" i="356"/>
  <c r="L29"/>
  <c r="N48" i="326"/>
  <c r="E45" i="354"/>
  <c r="E11"/>
  <c r="K34" i="346"/>
  <c r="F12" i="339"/>
  <c r="D10" i="356"/>
  <c r="F23" i="341"/>
  <c r="E13" i="339"/>
  <c r="K19" i="328"/>
  <c r="F12" i="354"/>
  <c r="K60" i="356"/>
  <c r="K26" i="308"/>
  <c r="F35" i="356"/>
  <c r="D34" i="342"/>
  <c r="C66" i="354"/>
  <c r="M50" i="337"/>
  <c r="F42" i="333"/>
  <c r="D26" i="350"/>
  <c r="M34" i="325"/>
  <c r="N16" i="324"/>
  <c r="K13" i="356"/>
  <c r="N24" i="326"/>
  <c r="F11" i="339"/>
  <c r="C31" i="343"/>
  <c r="E19" i="330"/>
  <c r="N29" i="351"/>
  <c r="F65" i="356"/>
  <c r="C17" i="354"/>
  <c r="N8" i="324"/>
  <c r="E19" i="344"/>
  <c r="J68" i="356"/>
  <c r="E12" i="347"/>
  <c r="F48" i="354"/>
  <c r="M25" i="356"/>
  <c r="L30" i="326"/>
  <c r="M32" i="351"/>
  <c r="J67" i="356"/>
  <c r="L11" i="337"/>
  <c r="L26" i="356"/>
  <c r="K10" i="308"/>
  <c r="L27" i="352"/>
  <c r="D34" i="347"/>
  <c r="C12" i="342"/>
  <c r="L36" i="308"/>
  <c r="K45" i="356"/>
  <c r="F42" i="334"/>
  <c r="L13" i="308"/>
  <c r="F44" i="349"/>
  <c r="J15" i="356"/>
  <c r="E28" i="330"/>
  <c r="M9" i="356"/>
  <c r="D37" i="339"/>
  <c r="C64" i="356"/>
  <c r="F32" i="349"/>
  <c r="F25" i="342"/>
  <c r="N44" i="345"/>
  <c r="K28"/>
  <c r="D28" i="350"/>
  <c r="M25" i="352"/>
  <c r="K35"/>
  <c r="L33" i="356"/>
  <c r="D9" i="330"/>
  <c r="D15" i="335"/>
  <c r="L28" i="337"/>
  <c r="C27" i="330"/>
  <c r="M19" i="356"/>
  <c r="C36" i="334"/>
  <c r="M10" i="325"/>
  <c r="F11" i="334"/>
  <c r="F13" i="350"/>
  <c r="C9" i="342"/>
  <c r="K34" i="345"/>
  <c r="K18" i="286"/>
  <c r="N37" i="319"/>
  <c r="F50" i="356"/>
  <c r="F40" i="335"/>
  <c r="D18" i="340"/>
  <c r="C21" i="339"/>
  <c r="D27" i="343"/>
  <c r="D16"/>
  <c r="C16" i="356"/>
  <c r="M21" i="346"/>
  <c r="K16" i="286"/>
  <c r="D11" i="330"/>
  <c r="M13" i="325"/>
  <c r="F41" i="335"/>
  <c r="F46" i="356"/>
  <c r="F32" i="335"/>
  <c r="C60" i="354"/>
  <c r="M22" i="325"/>
  <c r="K10" i="319"/>
  <c r="L28" i="338"/>
  <c r="C39" i="340"/>
  <c r="C12" i="339"/>
  <c r="E27" i="347"/>
  <c r="M34" i="286"/>
  <c r="N26" i="328"/>
  <c r="C38" i="343"/>
  <c r="F8" i="330"/>
  <c r="D13" i="334"/>
  <c r="F44" i="348"/>
  <c r="F20" i="349"/>
  <c r="M35" i="356"/>
  <c r="K71"/>
  <c r="C40" i="333"/>
  <c r="M20" i="345"/>
  <c r="E21" i="349"/>
  <c r="D29" i="335"/>
  <c r="M33" i="345"/>
  <c r="C28" i="354"/>
  <c r="D24" i="335"/>
  <c r="F33" i="339"/>
  <c r="K35" i="308"/>
  <c r="K11" i="324"/>
  <c r="C23" i="344"/>
  <c r="F37" i="347"/>
  <c r="N26" i="308"/>
  <c r="F41" i="343"/>
  <c r="F15" i="354"/>
  <c r="E12" i="335"/>
  <c r="D14" i="339"/>
  <c r="N16" i="328"/>
  <c r="N18" i="308"/>
  <c r="E41" i="288"/>
  <c r="D475" i="268" s="1"/>
  <c r="F22" i="340"/>
  <c r="C66" i="356"/>
  <c r="K16" i="328"/>
  <c r="D40" i="341"/>
  <c r="C37" i="349"/>
  <c r="F26" i="350"/>
  <c r="J17" i="356"/>
  <c r="L33" i="326"/>
  <c r="C17" i="350"/>
  <c r="F24" i="354"/>
  <c r="N37" i="338"/>
  <c r="E11" i="334"/>
  <c r="L25" i="325"/>
  <c r="D8" i="344"/>
  <c r="D32" i="330"/>
  <c r="M24" i="286"/>
  <c r="E15" i="348"/>
  <c r="F25" i="341"/>
  <c r="F40" i="343"/>
  <c r="K21" i="346"/>
  <c r="F30" i="330"/>
  <c r="C18" i="335"/>
  <c r="F72" i="356"/>
  <c r="F41" i="342"/>
  <c r="K37" i="351"/>
  <c r="M32" i="338"/>
  <c r="C31" i="340"/>
  <c r="C8" i="348"/>
  <c r="N15" i="325"/>
  <c r="D26" i="349"/>
  <c r="D32" i="354"/>
  <c r="F16" i="335"/>
  <c r="K13" i="325"/>
  <c r="C12" i="349"/>
  <c r="K37" i="338"/>
  <c r="K20" i="356"/>
  <c r="F18" i="343"/>
  <c r="C40" i="339"/>
  <c r="L20" i="337"/>
  <c r="F26" i="342"/>
  <c r="D37"/>
  <c r="M36" i="319"/>
  <c r="K26" i="286"/>
  <c r="F38" i="335"/>
  <c r="E41" i="350"/>
  <c r="L33" i="325"/>
  <c r="N29" i="338"/>
  <c r="M10" i="345"/>
  <c r="E20" i="335"/>
  <c r="L70" i="356"/>
  <c r="N16" i="308"/>
  <c r="F13" i="349"/>
  <c r="N19" i="308"/>
  <c r="M10" i="346"/>
  <c r="M27" i="308"/>
  <c r="N16" i="337"/>
  <c r="L44" i="324"/>
  <c r="K21" i="352"/>
  <c r="F29" i="330"/>
  <c r="N29" i="328"/>
  <c r="F39" i="341"/>
  <c r="F40" i="344"/>
  <c r="D36" i="335"/>
  <c r="F24" i="344"/>
  <c r="M15" i="308"/>
  <c r="N26" i="324"/>
  <c r="L37" i="326"/>
  <c r="C51" i="354"/>
  <c r="D10"/>
  <c r="E27" i="349"/>
  <c r="N28" i="337"/>
  <c r="D22" i="347"/>
  <c r="K24" i="351"/>
  <c r="L18" i="319"/>
  <c r="D38" i="339"/>
  <c r="C19" i="330"/>
  <c r="E31" i="342"/>
  <c r="F21" i="354"/>
  <c r="K56" i="356"/>
  <c r="M13" i="286"/>
  <c r="L21" i="337"/>
  <c r="E13" i="354"/>
  <c r="L12" i="308"/>
  <c r="C16" i="339"/>
  <c r="L13" i="356"/>
  <c r="C53"/>
  <c r="D32" i="339"/>
  <c r="F44" i="344"/>
  <c r="K32" i="356"/>
  <c r="K24" i="326"/>
  <c r="L32" i="338"/>
  <c r="E8" i="354"/>
  <c r="C10" i="347"/>
  <c r="C19" i="339"/>
  <c r="N24" i="325"/>
  <c r="C19" i="344"/>
  <c r="E57" i="356"/>
  <c r="D30" i="335"/>
  <c r="C14" i="349"/>
  <c r="D56" i="356"/>
  <c r="N20" i="328"/>
  <c r="K24" i="319"/>
  <c r="C35" i="342"/>
  <c r="D17" i="354"/>
  <c r="D27" i="356"/>
  <c r="F10" i="330"/>
  <c r="D27" i="287"/>
  <c r="F17" i="347"/>
  <c r="D21" i="343"/>
  <c r="E26" i="349"/>
  <c r="K35" i="326"/>
  <c r="C31" i="356"/>
  <c r="F9" i="350"/>
  <c r="C13" i="356"/>
  <c r="N10" i="326"/>
  <c r="M19" i="319"/>
  <c r="M21"/>
  <c r="L16" i="326"/>
  <c r="N31"/>
  <c r="F28" i="331"/>
  <c r="M16" i="345"/>
  <c r="E25" i="339"/>
  <c r="F27" i="287"/>
  <c r="L38" i="325"/>
  <c r="K38" i="356"/>
  <c r="M37" i="328"/>
  <c r="N25" i="345"/>
  <c r="N25" i="352"/>
  <c r="F39" i="342"/>
  <c r="F28" i="330"/>
  <c r="D17" i="356"/>
  <c r="E24"/>
  <c r="N10" i="338"/>
  <c r="E38" i="332"/>
  <c r="M19" i="351"/>
  <c r="D29" i="347"/>
  <c r="E23" i="341"/>
  <c r="F8" i="335"/>
  <c r="K25" i="308"/>
  <c r="E37" i="335"/>
  <c r="K27" i="308"/>
  <c r="C23" i="343"/>
  <c r="D20" i="348"/>
  <c r="D44" i="340"/>
  <c r="E36" i="356"/>
  <c r="D24" i="347"/>
  <c r="F32" i="340"/>
  <c r="D14" i="348"/>
  <c r="L23" i="325"/>
  <c r="F26" i="347"/>
  <c r="K20" i="351"/>
  <c r="E9" i="339"/>
  <c r="C20" i="330"/>
  <c r="D8" i="342"/>
  <c r="D42" i="341"/>
  <c r="N36" i="345"/>
  <c r="C48" i="356"/>
  <c r="D26" i="342"/>
  <c r="F68" i="356"/>
  <c r="E44" i="331"/>
  <c r="M33" i="337"/>
  <c r="C21" i="341"/>
  <c r="F39" i="347"/>
  <c r="L48" i="337"/>
  <c r="K16" i="346"/>
  <c r="N12" i="351"/>
  <c r="J24" i="356"/>
  <c r="E30" i="347"/>
  <c r="L35" i="328"/>
  <c r="M34" i="352"/>
  <c r="K28"/>
  <c r="C43" i="340"/>
  <c r="F19" i="347"/>
  <c r="C26" i="354"/>
  <c r="F41" i="356"/>
  <c r="M35" i="328"/>
  <c r="M42" i="326"/>
  <c r="D9" i="354"/>
  <c r="M36" i="338"/>
  <c r="E44" i="342"/>
  <c r="N48" i="324"/>
  <c r="F62" i="356"/>
  <c r="M53" i="337"/>
  <c r="M34" i="324"/>
  <c r="L9" i="351"/>
  <c r="L29" i="338"/>
  <c r="F37" i="350"/>
  <c r="C31" i="341"/>
  <c r="L13" i="325"/>
  <c r="L17" i="356"/>
  <c r="N25" i="351"/>
  <c r="D11" i="340"/>
  <c r="J30" i="356"/>
  <c r="N9" i="352"/>
  <c r="D22" i="350"/>
  <c r="C35" i="347"/>
  <c r="K48" i="356"/>
  <c r="M17" i="308"/>
  <c r="K20" i="326"/>
  <c r="D46" i="354"/>
  <c r="E33" i="343"/>
  <c r="L19" i="319"/>
  <c r="E21" i="343"/>
  <c r="C13" i="350"/>
  <c r="K10" i="325"/>
  <c r="C29" i="356"/>
  <c r="K33" i="319"/>
  <c r="L29" i="286"/>
  <c r="E37" i="340"/>
  <c r="K14" i="356"/>
  <c r="F44" i="331"/>
  <c r="D10" i="330"/>
  <c r="N11" i="308"/>
  <c r="F36" i="335"/>
  <c r="F25" i="340"/>
  <c r="F10" i="339"/>
  <c r="D35" i="344"/>
  <c r="C27" i="339"/>
  <c r="F34"/>
  <c r="E39" i="349"/>
  <c r="D33" i="348"/>
  <c r="D23" i="343"/>
  <c r="F19" i="340"/>
  <c r="D44" i="331"/>
  <c r="E11" i="344"/>
  <c r="K33" i="345"/>
  <c r="E33" i="344"/>
  <c r="C22" i="341"/>
  <c r="D41" i="347"/>
  <c r="C44" i="333"/>
  <c r="K23" i="325"/>
  <c r="E31" i="348"/>
  <c r="L40" i="345"/>
  <c r="C9" i="350"/>
  <c r="K33" i="325"/>
  <c r="C40" i="348"/>
  <c r="M15" i="356"/>
  <c r="E69"/>
  <c r="J60"/>
  <c r="N32" i="346"/>
  <c r="E30" i="340"/>
  <c r="F18"/>
  <c r="D22" i="348"/>
  <c r="C44" i="288"/>
  <c r="F51" i="356"/>
  <c r="D18" i="342"/>
  <c r="E9" i="347"/>
  <c r="K9" i="352"/>
  <c r="C36" i="343"/>
  <c r="N24" i="286"/>
  <c r="D14" i="356"/>
  <c r="F37" i="340"/>
  <c r="L54" i="356"/>
  <c r="M25" i="325"/>
  <c r="M12" i="328"/>
  <c r="M21"/>
  <c r="F54" i="356"/>
  <c r="L40" i="326"/>
  <c r="D27" i="348"/>
  <c r="D21" i="350"/>
  <c r="F17" i="343"/>
  <c r="K28" i="351"/>
  <c r="F29" i="356"/>
  <c r="M20" i="346"/>
  <c r="M20" i="356"/>
  <c r="E21" i="335"/>
  <c r="N43" i="345"/>
  <c r="E34" i="350"/>
  <c r="E25" i="342"/>
  <c r="C43" i="335"/>
  <c r="C35" i="340"/>
  <c r="F55" i="356"/>
  <c r="F42"/>
  <c r="L37" i="352"/>
  <c r="E41" i="356"/>
  <c r="D31" i="330"/>
  <c r="N22" i="308"/>
  <c r="E68" i="354"/>
  <c r="K19" i="351"/>
  <c r="D45" i="356"/>
  <c r="F13" i="348"/>
  <c r="F34" i="347"/>
  <c r="C18" i="342"/>
  <c r="N36" i="328"/>
  <c r="C71" i="356"/>
  <c r="E19" i="348"/>
  <c r="N12" i="325"/>
  <c r="M44" i="337"/>
  <c r="L35"/>
  <c r="E23" i="344"/>
  <c r="N18" i="345"/>
  <c r="F20" i="354"/>
  <c r="D28" i="344"/>
  <c r="L43" i="324"/>
  <c r="D18" i="335"/>
  <c r="N28" i="345"/>
  <c r="F29" i="343"/>
  <c r="F44"/>
  <c r="E61" i="356"/>
  <c r="M12" i="326"/>
  <c r="D19" i="335"/>
  <c r="N10" i="346"/>
  <c r="E20" i="340"/>
  <c r="D33" i="330"/>
  <c r="F44" i="334"/>
  <c r="L25" i="346"/>
  <c r="M21" i="286"/>
  <c r="M11" i="346"/>
  <c r="M9" i="308"/>
  <c r="F17" i="354"/>
  <c r="E48"/>
  <c r="N17" i="328"/>
  <c r="M26" i="351"/>
  <c r="D26" i="340"/>
  <c r="F27" i="330"/>
  <c r="E19" i="335"/>
  <c r="K8" i="346"/>
  <c r="E17" i="339"/>
  <c r="M8" i="328"/>
  <c r="E35" i="342"/>
  <c r="M26" i="352"/>
  <c r="D26" i="354"/>
  <c r="D33"/>
  <c r="D15" i="348"/>
  <c r="L10" i="337"/>
  <c r="K18" i="328"/>
  <c r="L14" i="325"/>
  <c r="F16" i="356"/>
  <c r="E55" i="354"/>
  <c r="F30" i="343"/>
  <c r="E27" i="348"/>
  <c r="F19" i="330"/>
  <c r="D25" i="341"/>
  <c r="K43" i="308"/>
  <c r="L26" i="325"/>
  <c r="J31" i="356"/>
  <c r="M24" i="337"/>
  <c r="N33" i="286"/>
  <c r="F22" i="350"/>
  <c r="E39" i="335"/>
  <c r="M21" i="326"/>
  <c r="N37" i="351"/>
  <c r="K10" i="352"/>
  <c r="E41" i="349"/>
  <c r="C39" i="341"/>
  <c r="F33" i="343"/>
  <c r="M10" i="352"/>
  <c r="L47" i="326"/>
  <c r="L22" i="308"/>
  <c r="F34" i="343"/>
  <c r="L42" i="356"/>
  <c r="F29" i="347"/>
  <c r="D7" i="356"/>
  <c r="C56" i="354"/>
  <c r="D35" i="347"/>
  <c r="C33" i="341"/>
  <c r="M17" i="319"/>
  <c r="E46" i="354"/>
  <c r="N36" i="338"/>
  <c r="L10" i="356"/>
  <c r="L26" i="351"/>
  <c r="D14" i="340"/>
  <c r="K29" i="356"/>
  <c r="K14" i="308"/>
  <c r="N34" i="326"/>
  <c r="L51" i="356"/>
  <c r="L16" i="325"/>
  <c r="M41" i="337"/>
  <c r="F8" i="356"/>
  <c r="E65"/>
  <c r="E42" i="339"/>
  <c r="E36" i="348"/>
  <c r="M64" i="356"/>
  <c r="C26" i="348"/>
  <c r="D25" i="343"/>
  <c r="D9" i="347"/>
  <c r="K28" i="346"/>
  <c r="E19" i="350"/>
  <c r="D68" i="356"/>
  <c r="E8" i="343"/>
  <c r="K30" i="356"/>
  <c r="D27" i="340"/>
  <c r="N28" i="328"/>
  <c r="F15" i="342"/>
  <c r="F23" i="339"/>
  <c r="M20" i="352"/>
  <c r="N13" i="337"/>
  <c r="L35" i="346"/>
  <c r="M19" i="286"/>
  <c r="K9" i="345"/>
  <c r="F9" i="356"/>
  <c r="L43" i="337"/>
  <c r="L32" i="328"/>
  <c r="D9" i="349"/>
  <c r="E33" i="340"/>
  <c r="C16" i="354"/>
  <c r="N17" i="319"/>
  <c r="J33" i="356"/>
  <c r="D41" i="339"/>
  <c r="N8" i="345"/>
  <c r="E21" i="347"/>
  <c r="C34"/>
  <c r="C44" i="340"/>
  <c r="E19" i="356"/>
  <c r="J53"/>
  <c r="J54"/>
  <c r="M16" i="325"/>
  <c r="L43" i="345"/>
  <c r="C40" i="347"/>
  <c r="C25" i="348"/>
  <c r="M16" i="338"/>
  <c r="K32" i="308"/>
  <c r="E34" i="348"/>
  <c r="C16" i="330"/>
  <c r="J37" i="356"/>
  <c r="C45" i="354"/>
  <c r="F25"/>
  <c r="F19" i="343"/>
  <c r="E36" i="331"/>
  <c r="F49" i="354"/>
  <c r="D15" i="342"/>
  <c r="N29" i="286"/>
  <c r="C13" i="344"/>
  <c r="C23" i="349"/>
  <c r="N21" i="345"/>
  <c r="C53" i="354"/>
  <c r="E43" i="343"/>
  <c r="F10"/>
  <c r="K33" i="346"/>
  <c r="N18" i="337"/>
  <c r="F35" i="334"/>
  <c r="F44" i="333"/>
  <c r="M29" i="351"/>
  <c r="K21" i="325"/>
  <c r="E16" i="354"/>
  <c r="D16" i="347"/>
  <c r="C35" i="348"/>
  <c r="D30" i="330"/>
  <c r="K20" i="319"/>
  <c r="N36" i="326"/>
  <c r="F12" i="340"/>
  <c r="N25" i="328"/>
  <c r="M16" i="324"/>
  <c r="L41" i="345"/>
  <c r="K42"/>
  <c r="L8" i="337"/>
  <c r="E41" i="335"/>
  <c r="D12" i="334"/>
  <c r="L8" i="319"/>
  <c r="K19" i="326"/>
  <c r="C31" i="339"/>
  <c r="K28" i="319"/>
  <c r="E37" i="343"/>
  <c r="K28" i="324"/>
  <c r="M43" i="326"/>
  <c r="L15"/>
  <c r="D40" i="349"/>
  <c r="C44" i="342"/>
  <c r="K63" i="356"/>
  <c r="J64"/>
  <c r="M20" i="326"/>
  <c r="F66" i="356"/>
  <c r="M35" i="325"/>
  <c r="J23" i="356"/>
  <c r="K21" i="286"/>
  <c r="L8" i="324"/>
  <c r="K20" i="345"/>
  <c r="C23" i="335"/>
  <c r="D51" i="356"/>
  <c r="M17" i="351"/>
  <c r="C24" i="340"/>
  <c r="E31" i="350"/>
  <c r="C43" i="334"/>
  <c r="E33" i="287"/>
  <c r="D498" i="268" s="1"/>
  <c r="E42" i="331"/>
  <c r="L25" i="352"/>
  <c r="F37" i="331"/>
  <c r="L16" i="346"/>
  <c r="E37" i="349"/>
  <c r="D16" i="335"/>
  <c r="E42" i="334"/>
  <c r="L35" i="345"/>
  <c r="M11" i="325"/>
  <c r="N16" i="286"/>
  <c r="F48" i="356"/>
  <c r="L18" i="286"/>
  <c r="M11" i="337"/>
  <c r="F43" i="343"/>
  <c r="F32" i="339"/>
  <c r="K27" i="326"/>
  <c r="K19" i="356"/>
  <c r="D39" i="334"/>
  <c r="D42" i="331"/>
  <c r="M24" i="326"/>
  <c r="L25" i="319"/>
  <c r="N35" i="345"/>
  <c r="E13" i="350"/>
  <c r="C8" i="335"/>
  <c r="K45" i="308"/>
  <c r="C35" i="335"/>
  <c r="C38" i="334"/>
  <c r="K35" i="346"/>
  <c r="M11" i="308"/>
  <c r="E40" i="348"/>
  <c r="K36" i="324"/>
  <c r="F41" i="332"/>
  <c r="C27" i="350"/>
  <c r="D43" i="334"/>
  <c r="F43"/>
  <c r="K29" i="286"/>
  <c r="F34" i="356"/>
  <c r="F44" i="350"/>
  <c r="D38" i="335"/>
  <c r="D25" i="354"/>
  <c r="N20" i="324"/>
  <c r="N8" i="308"/>
  <c r="E40" i="331"/>
  <c r="L11" i="308"/>
  <c r="F13" i="356"/>
  <c r="L47" i="325"/>
  <c r="E11" i="342"/>
  <c r="J21" i="356"/>
  <c r="F30" i="350"/>
  <c r="K37" i="319"/>
  <c r="N34" i="325"/>
  <c r="C43" i="347"/>
  <c r="C11" i="335"/>
  <c r="D16" i="348"/>
  <c r="K24" i="328"/>
  <c r="L16" i="338"/>
  <c r="M9" i="319"/>
  <c r="F24" i="342"/>
  <c r="F21" i="330"/>
  <c r="N27" i="325"/>
  <c r="K43" i="356"/>
  <c r="E24" i="347"/>
  <c r="E29" i="340"/>
  <c r="E17"/>
  <c r="K39" i="308"/>
  <c r="M19" i="325"/>
  <c r="N14" i="308"/>
  <c r="K26" i="351"/>
  <c r="K12" i="319"/>
  <c r="N10" i="351"/>
  <c r="K12" i="325"/>
  <c r="E9" i="344"/>
  <c r="M49" i="324"/>
  <c r="L17"/>
  <c r="D20" i="354"/>
  <c r="D41" i="332"/>
  <c r="C13" i="349"/>
  <c r="K18" i="351"/>
  <c r="L36" i="352"/>
  <c r="D13" i="335"/>
  <c r="N31" i="325"/>
  <c r="N17" i="352"/>
  <c r="D38" i="332"/>
  <c r="C16" i="340"/>
  <c r="L33" i="337"/>
  <c r="M26" i="326"/>
  <c r="E19" i="343"/>
  <c r="E31" i="347"/>
  <c r="K42" i="325"/>
  <c r="N44"/>
  <c r="F18" i="349"/>
  <c r="D27" i="339"/>
  <c r="E27" i="356"/>
  <c r="M12" i="308"/>
  <c r="M45" i="356"/>
  <c r="N28" i="346"/>
  <c r="K11" i="308"/>
  <c r="F42" i="348"/>
  <c r="F23" i="342"/>
  <c r="E8" i="350"/>
  <c r="C33" i="339"/>
  <c r="D59" i="356"/>
  <c r="D24" i="330"/>
  <c r="N25" i="319"/>
  <c r="E43" i="344"/>
  <c r="F34" i="331"/>
  <c r="N29" i="346"/>
  <c r="K18" i="337"/>
  <c r="L42" i="308"/>
  <c r="F41" i="350"/>
  <c r="D35" i="339"/>
  <c r="L36" i="286"/>
  <c r="N10" i="308"/>
  <c r="N43" i="337"/>
  <c r="D36" i="349"/>
  <c r="K16" i="324"/>
  <c r="M12" i="337"/>
  <c r="F35" i="344"/>
  <c r="N53" i="337"/>
  <c r="E18" i="344"/>
  <c r="L10" i="345"/>
  <c r="E14" i="342"/>
  <c r="K25" i="286"/>
  <c r="E23" i="349"/>
  <c r="C34" i="341"/>
  <c r="M52" i="337"/>
  <c r="N10" i="286"/>
  <c r="M23" i="326"/>
  <c r="L27" i="324"/>
  <c r="L35" i="356"/>
  <c r="E29" i="343"/>
  <c r="M36" i="286"/>
  <c r="K32" i="325"/>
  <c r="M36" i="352"/>
  <c r="E33" i="354"/>
  <c r="D42" i="288"/>
  <c r="C476" i="268"/>
  <c r="L11" i="324"/>
  <c r="D42" i="356"/>
  <c r="C34"/>
  <c r="E25" i="349"/>
  <c r="C33" i="340"/>
  <c r="M37" i="346"/>
  <c r="L29" i="328"/>
  <c r="L21" i="356"/>
  <c r="C29" i="349"/>
  <c r="D23"/>
  <c r="F22" i="343"/>
  <c r="K9" i="324"/>
  <c r="E17" i="335"/>
  <c r="K25" i="351"/>
  <c r="D29" i="340"/>
  <c r="F32" i="341"/>
  <c r="M18" i="338"/>
  <c r="D40" i="347"/>
  <c r="L12" i="286"/>
  <c r="F67" i="356"/>
  <c r="E10" i="343"/>
  <c r="N37" i="345"/>
  <c r="K31" i="356"/>
  <c r="K16" i="352"/>
  <c r="L14" i="308"/>
  <c r="F40" i="333"/>
  <c r="D50" i="354"/>
  <c r="F31" i="330"/>
  <c r="F39" i="340"/>
  <c r="F27" i="335"/>
  <c r="E12" i="354"/>
  <c r="M37" i="345"/>
  <c r="C36" i="344"/>
  <c r="L12" i="338"/>
  <c r="D32" i="343"/>
  <c r="C24" i="354"/>
  <c r="E9" i="330"/>
  <c r="M26" i="356"/>
  <c r="L13" i="352"/>
  <c r="N36" i="325"/>
  <c r="E25" i="347"/>
  <c r="N19" i="346"/>
  <c r="E20" i="348"/>
  <c r="N27" i="326"/>
  <c r="K9" i="356"/>
  <c r="N46" i="326"/>
  <c r="D16" i="339"/>
  <c r="F14" i="348"/>
  <c r="D19"/>
  <c r="D34" i="334"/>
  <c r="D11" i="339"/>
  <c r="E43" i="331"/>
  <c r="F32" i="334"/>
  <c r="C11" i="354"/>
  <c r="E15" i="344"/>
  <c r="D17" i="340"/>
  <c r="N41" i="325"/>
  <c r="E11" i="340"/>
  <c r="E31"/>
  <c r="D9" i="339"/>
  <c r="L25" i="338"/>
  <c r="N34" i="328"/>
  <c r="F38" i="356"/>
  <c r="M18" i="319"/>
  <c r="L44" i="337"/>
  <c r="M13" i="324"/>
  <c r="K9" i="338"/>
  <c r="L33" i="346"/>
  <c r="N24" i="328"/>
  <c r="J42" i="356"/>
  <c r="F25"/>
  <c r="C34" i="348"/>
  <c r="C39" i="350"/>
  <c r="C30" i="348"/>
  <c r="D47" i="356"/>
  <c r="L29" i="319"/>
  <c r="E44" i="354"/>
  <c r="D28" i="331"/>
  <c r="E28" i="343"/>
  <c r="F47" i="354"/>
  <c r="E32" i="287"/>
  <c r="D497" i="268"/>
  <c r="C16" i="335"/>
  <c r="D26" i="339"/>
  <c r="M25" i="337"/>
  <c r="N16" i="352"/>
  <c r="D39" i="332"/>
  <c r="N43" i="308"/>
  <c r="C14" i="339"/>
  <c r="K45" i="326"/>
  <c r="L28" i="324"/>
  <c r="C21" i="350"/>
  <c r="C33" i="349"/>
  <c r="E16" i="356"/>
  <c r="E28" i="342"/>
  <c r="D11" i="343"/>
  <c r="C42" i="333"/>
  <c r="N38" i="308"/>
  <c r="D8" i="349"/>
  <c r="E22" i="348"/>
  <c r="N21" i="337"/>
  <c r="N12" i="338"/>
  <c r="C35" i="356"/>
  <c r="N21" i="286"/>
  <c r="C10" i="335"/>
  <c r="F34"/>
  <c r="K11" i="328"/>
  <c r="E32" i="342"/>
  <c r="N27" i="328"/>
  <c r="D14" i="349"/>
  <c r="E29" i="342"/>
  <c r="F40" i="332"/>
  <c r="K12" i="328"/>
  <c r="D28" i="287"/>
  <c r="C493" i="268" s="1"/>
  <c r="E40" i="349"/>
  <c r="L12" i="328"/>
  <c r="N33" i="345"/>
  <c r="M42" i="325"/>
  <c r="C37" i="342"/>
  <c r="K10" i="326"/>
  <c r="K32" i="324"/>
  <c r="D19" i="354"/>
  <c r="K49" i="356"/>
  <c r="E22" i="354"/>
  <c r="E31" i="356"/>
  <c r="L34" i="346"/>
  <c r="L19" i="337"/>
  <c r="K24" i="346"/>
  <c r="N13" i="286"/>
  <c r="C40" i="340"/>
  <c r="C21" i="348"/>
  <c r="F19"/>
  <c r="F41" i="349"/>
  <c r="C44" i="344"/>
  <c r="F21" i="347"/>
  <c r="J36" i="356"/>
  <c r="L21" i="345"/>
  <c r="E42" i="344"/>
  <c r="D61" i="356"/>
  <c r="K37" i="286"/>
  <c r="K25" i="325"/>
  <c r="K8" i="338"/>
  <c r="L12" i="352"/>
  <c r="D9" i="343"/>
  <c r="K38" i="325"/>
  <c r="E33" i="342"/>
  <c r="D17" i="348"/>
  <c r="K19" i="338"/>
  <c r="E25" i="341"/>
  <c r="N8" i="352"/>
  <c r="E15" i="334"/>
  <c r="E44" i="333"/>
  <c r="N18" i="346"/>
  <c r="F24" i="330"/>
  <c r="N45" i="308"/>
  <c r="D26" i="335"/>
  <c r="C40" i="342"/>
  <c r="F43" i="331"/>
  <c r="M36" i="345"/>
  <c r="L27" i="286"/>
  <c r="C44" i="348"/>
  <c r="D34" i="340"/>
  <c r="D38" i="356"/>
  <c r="M11" i="338"/>
  <c r="M22" i="308"/>
  <c r="F21" i="340"/>
  <c r="C14" i="343"/>
  <c r="M37" i="324"/>
  <c r="D16" i="350"/>
  <c r="E17" i="344"/>
  <c r="D11" i="342"/>
  <c r="M35" i="308"/>
  <c r="F29" i="344"/>
  <c r="N32" i="326"/>
  <c r="C36" i="350"/>
  <c r="K37" i="326"/>
  <c r="L33" i="351"/>
  <c r="M41" i="324"/>
  <c r="L50"/>
  <c r="N9" i="326"/>
  <c r="L23" i="356"/>
  <c r="E36" i="350"/>
  <c r="M32" i="319"/>
  <c r="F40" i="347"/>
  <c r="C37" i="339"/>
  <c r="M33" i="352"/>
  <c r="E16" i="340"/>
  <c r="M16" i="286"/>
  <c r="E17" i="347"/>
  <c r="K29" i="352"/>
  <c r="K11" i="286"/>
  <c r="M22" i="326"/>
  <c r="L21" i="308"/>
  <c r="N11" i="345"/>
  <c r="F10" i="340"/>
  <c r="M29" i="346"/>
  <c r="F22" i="348"/>
  <c r="E11" i="350"/>
  <c r="M33" i="325"/>
  <c r="F33" i="287"/>
  <c r="E498" i="268" s="1"/>
  <c r="D16" i="354"/>
  <c r="E33" i="339"/>
  <c r="C16" i="347"/>
  <c r="L42" i="326"/>
  <c r="N33"/>
  <c r="L32" i="346"/>
  <c r="E58" i="356"/>
  <c r="C30"/>
  <c r="D14" i="354"/>
  <c r="L9" i="337"/>
  <c r="C9" i="343"/>
  <c r="E15" i="349"/>
  <c r="M51" i="356"/>
  <c r="E37" i="339"/>
  <c r="L36" i="319"/>
  <c r="M8" i="356"/>
  <c r="N25" i="338"/>
  <c r="L39" i="326"/>
  <c r="K13" i="337"/>
  <c r="F20" i="348"/>
  <c r="E36" i="342"/>
  <c r="E40" i="344"/>
  <c r="E22" i="340"/>
  <c r="L19" i="351"/>
  <c r="L34" i="345"/>
  <c r="C46" i="354"/>
  <c r="N17" i="326"/>
  <c r="F8" i="354"/>
  <c r="N33" i="351"/>
  <c r="N37" i="328"/>
  <c r="L12" i="337"/>
  <c r="M18" i="308"/>
  <c r="F7" i="356"/>
  <c r="K11" i="319"/>
  <c r="D32" i="342"/>
  <c r="K12" i="286"/>
  <c r="E29" i="341"/>
  <c r="F29" i="340"/>
  <c r="M42" i="308"/>
  <c r="C8" i="339"/>
  <c r="K51" i="324"/>
  <c r="L42" i="345"/>
  <c r="L8" i="346"/>
  <c r="D24" i="343"/>
  <c r="D35" i="334"/>
  <c r="K9" i="351"/>
  <c r="M28" i="319"/>
  <c r="F25" i="344"/>
  <c r="K44" i="345"/>
  <c r="F18" i="347"/>
  <c r="C61" i="354"/>
  <c r="K41" i="324"/>
  <c r="N36" i="319"/>
  <c r="D44" i="350"/>
  <c r="C14" i="335"/>
  <c r="E14" i="340"/>
  <c r="N21" i="346"/>
  <c r="E52" i="356"/>
  <c r="E50" i="354"/>
  <c r="C29" i="287"/>
  <c r="F8" i="344"/>
  <c r="L19" i="325"/>
  <c r="D15" i="347"/>
  <c r="F38" i="348"/>
  <c r="D41" i="343"/>
  <c r="L24" i="351"/>
  <c r="F27" i="339"/>
  <c r="D23" i="342"/>
  <c r="C22" i="356"/>
  <c r="N13" i="319"/>
  <c r="E23" i="354"/>
  <c r="D36" i="350"/>
  <c r="F27" i="348"/>
  <c r="L32" i="326"/>
  <c r="M9" i="328"/>
  <c r="K21" i="345"/>
  <c r="L21" i="325"/>
  <c r="L28" i="345"/>
  <c r="F11" i="344"/>
  <c r="F9" i="330"/>
  <c r="N44" i="326"/>
  <c r="M8" i="308"/>
  <c r="N26" i="345"/>
  <c r="E15" i="354"/>
  <c r="K26" i="345"/>
  <c r="L36" i="337"/>
  <c r="F38" i="344"/>
  <c r="M11" i="319"/>
  <c r="C41" i="342"/>
  <c r="E54" i="356"/>
  <c r="D21" i="339"/>
  <c r="F22" i="347"/>
  <c r="E59" i="354"/>
  <c r="N43" i="325"/>
  <c r="C29" i="341"/>
  <c r="D43" i="342"/>
  <c r="K16" i="319"/>
  <c r="L34"/>
  <c r="F41" i="288"/>
  <c r="E475" i="268" s="1"/>
  <c r="F35" i="347"/>
  <c r="E10" i="344"/>
  <c r="M43" i="308"/>
  <c r="C52" i="356"/>
  <c r="C54"/>
  <c r="N24" i="346"/>
  <c r="F15" i="343"/>
  <c r="E40" i="341"/>
  <c r="F16" i="339"/>
  <c r="M18" i="352"/>
  <c r="F9" i="340"/>
  <c r="M24" i="345"/>
  <c r="C12" i="343"/>
  <c r="D22" i="354"/>
  <c r="D27" i="344"/>
  <c r="D29" i="349"/>
  <c r="F21" i="356"/>
  <c r="L35" i="324"/>
  <c r="F17" i="344"/>
  <c r="F35" i="348"/>
  <c r="D40" i="332"/>
  <c r="D15" i="343"/>
  <c r="D25" i="349"/>
  <c r="E11" i="348"/>
  <c r="K27" i="351"/>
  <c r="C22" i="335"/>
  <c r="N12" i="337"/>
  <c r="L13"/>
  <c r="N13" i="352"/>
  <c r="M69" i="356"/>
  <c r="D10" i="344"/>
  <c r="C34" i="350"/>
  <c r="C41" i="334"/>
  <c r="C25" i="330"/>
  <c r="E40" i="334"/>
  <c r="D19" i="347"/>
  <c r="F64" i="356"/>
  <c r="F9" i="335"/>
  <c r="M9" i="324"/>
  <c r="E18" i="354"/>
  <c r="E40" i="333"/>
  <c r="M18" i="286"/>
  <c r="K35" i="351"/>
  <c r="F30" i="341"/>
  <c r="K33" i="328"/>
  <c r="C15" i="344"/>
  <c r="F15" i="349"/>
  <c r="C14" i="354"/>
  <c r="D8" i="347"/>
  <c r="D34" i="344"/>
  <c r="M11" i="352"/>
  <c r="K17" i="308"/>
  <c r="L15" i="325"/>
  <c r="L36" i="356"/>
  <c r="F22"/>
  <c r="E11" i="347"/>
  <c r="F39" i="335"/>
  <c r="N18" i="324"/>
  <c r="N28" i="338"/>
  <c r="K28" i="328"/>
  <c r="F42" i="341"/>
  <c r="E34" i="334"/>
  <c r="N13" i="346"/>
  <c r="N19" i="326"/>
  <c r="C10" i="339"/>
  <c r="C33" i="342"/>
  <c r="L18" i="338"/>
  <c r="F65" i="354"/>
  <c r="E37" i="332"/>
  <c r="N13" i="325"/>
  <c r="K8" i="328"/>
  <c r="M24" i="319"/>
  <c r="E28" i="356"/>
  <c r="E35"/>
  <c r="L12" i="351"/>
  <c r="F44" i="354"/>
  <c r="N24" i="337"/>
  <c r="L37" i="351"/>
  <c r="M35"/>
  <c r="L35" i="338"/>
  <c r="N9"/>
  <c r="C25" i="342"/>
  <c r="L30" i="325"/>
  <c r="D30" i="344"/>
  <c r="F23"/>
  <c r="C15" i="339"/>
  <c r="N17" i="346"/>
  <c r="K44" i="308"/>
  <c r="C20" i="347"/>
  <c r="D29" i="339"/>
  <c r="D66" i="354"/>
  <c r="C9" i="340"/>
  <c r="F41" i="344"/>
  <c r="K41" i="337"/>
  <c r="F42" i="343"/>
  <c r="F36" i="349"/>
  <c r="D39" i="335"/>
  <c r="K9" i="326"/>
  <c r="K28" i="337"/>
  <c r="M31" i="326"/>
  <c r="C39" i="335"/>
  <c r="D43" i="354"/>
  <c r="E20" i="347"/>
  <c r="E13" i="330"/>
  <c r="E15" i="335"/>
  <c r="K13" i="345"/>
  <c r="D35" i="356"/>
  <c r="K17" i="352"/>
  <c r="E29" i="339"/>
  <c r="E15" i="340"/>
  <c r="K36" i="356"/>
  <c r="K15" i="326"/>
  <c r="L24" i="338"/>
  <c r="K25" i="346"/>
  <c r="D30" i="342"/>
  <c r="F36" i="348"/>
  <c r="K10" i="356"/>
  <c r="E23" i="340"/>
  <c r="F23" i="343"/>
  <c r="K18" i="308"/>
  <c r="D15" i="340"/>
  <c r="C37" i="332"/>
  <c r="F24" i="343"/>
  <c r="D41" i="349"/>
  <c r="E8" i="342"/>
  <c r="C15" i="335"/>
  <c r="M26" i="337"/>
  <c r="K12"/>
  <c r="L20" i="338"/>
  <c r="K16" i="345"/>
  <c r="F22" i="330"/>
  <c r="M34" i="356"/>
  <c r="L38"/>
  <c r="K25" i="319"/>
  <c r="C31" i="335"/>
  <c r="D36" i="334"/>
  <c r="D35" i="331"/>
  <c r="K43" i="324"/>
  <c r="K20"/>
  <c r="N36" i="351"/>
  <c r="E27" i="330"/>
  <c r="D69" i="356"/>
  <c r="D19" i="342"/>
  <c r="F37" i="344"/>
  <c r="E39" i="331"/>
  <c r="C42" i="334"/>
  <c r="E34" i="340"/>
  <c r="F31" i="287"/>
  <c r="E496" i="268" s="1"/>
  <c r="C58" i="356"/>
  <c r="M28" i="286"/>
  <c r="C16" i="343"/>
  <c r="K48" i="326"/>
  <c r="F32" i="287"/>
  <c r="E497" i="268" s="1"/>
  <c r="F23" i="330"/>
  <c r="K10" i="324"/>
  <c r="M53"/>
  <c r="D60" i="354"/>
  <c r="M51" i="324"/>
  <c r="M32"/>
  <c r="F28" i="348"/>
  <c r="F15" i="347"/>
  <c r="K22" i="308"/>
  <c r="F38" i="340"/>
  <c r="C27" i="356"/>
  <c r="J56"/>
  <c r="E55"/>
  <c r="E25" i="330"/>
  <c r="K27" i="324"/>
  <c r="C44" i="350"/>
  <c r="L41" i="356"/>
  <c r="K13" i="328"/>
  <c r="K35" i="319"/>
  <c r="C36" i="331"/>
  <c r="F40" i="350"/>
  <c r="E28" i="340"/>
  <c r="C36" i="335"/>
  <c r="E44" i="356"/>
  <c r="D33" i="341"/>
  <c r="M35" i="319"/>
  <c r="C23" i="354"/>
  <c r="L11" i="351"/>
  <c r="M27" i="337"/>
  <c r="M34" i="328"/>
  <c r="D24" i="341"/>
  <c r="M62" i="356"/>
  <c r="N39" i="308"/>
  <c r="C35" i="341"/>
  <c r="F38"/>
  <c r="C24" i="350"/>
  <c r="C18" i="344"/>
  <c r="K52" i="356"/>
  <c r="L36" i="324"/>
  <c r="D41" i="334"/>
  <c r="E57" i="354"/>
  <c r="M59" i="356"/>
  <c r="E54" i="354"/>
  <c r="D32" i="350"/>
  <c r="E10" i="354"/>
  <c r="D33" i="342"/>
  <c r="C11" i="348"/>
  <c r="N50" i="324"/>
  <c r="F16" i="330"/>
  <c r="E20" i="343"/>
  <c r="F24" i="348"/>
  <c r="D34" i="350"/>
  <c r="M37" i="319"/>
  <c r="F43" i="356"/>
  <c r="M33" i="308"/>
  <c r="C65" i="354"/>
  <c r="M37" i="351"/>
  <c r="D14" i="330"/>
  <c r="E8" i="344"/>
  <c r="E10" i="349"/>
  <c r="M46" i="326"/>
  <c r="L28" i="346"/>
  <c r="E37" i="356"/>
  <c r="J72"/>
  <c r="C15" i="354"/>
  <c r="C20" i="344"/>
  <c r="M12" i="324"/>
  <c r="M41" i="345"/>
  <c r="C41" i="288"/>
  <c r="M45" i="326"/>
  <c r="N16" i="338"/>
  <c r="M11" i="328"/>
  <c r="L17" i="352"/>
  <c r="D43" i="356"/>
  <c r="M9" i="325"/>
  <c r="F40" i="342"/>
  <c r="C41" i="350"/>
  <c r="C31" i="342"/>
  <c r="E70" i="356"/>
  <c r="L25" i="326"/>
  <c r="F13" i="339"/>
  <c r="L9" i="319"/>
  <c r="E41" i="331"/>
  <c r="F39" i="350"/>
  <c r="D10" i="343"/>
  <c r="C10" i="330"/>
  <c r="M12" i="345"/>
  <c r="D36" i="344"/>
  <c r="F42" i="349"/>
  <c r="M20" i="328"/>
  <c r="D30" i="349"/>
  <c r="N13" i="308"/>
  <c r="M37" i="338"/>
  <c r="E27" i="335"/>
  <c r="C57" i="356"/>
  <c r="E42" i="347"/>
  <c r="C39" i="348"/>
  <c r="M41" i="356"/>
  <c r="C16" i="350"/>
  <c r="M20" i="286"/>
  <c r="D12" i="349"/>
  <c r="L27" i="308"/>
  <c r="C20" i="339"/>
  <c r="F29"/>
  <c r="D21" i="356"/>
  <c r="C8" i="343"/>
  <c r="C20" i="354"/>
  <c r="L21" i="338"/>
  <c r="M21" i="337"/>
  <c r="M45" i="308"/>
  <c r="E28" i="349"/>
  <c r="F12" i="343"/>
  <c r="E28" i="341"/>
  <c r="K32" i="286"/>
  <c r="N24" i="338"/>
  <c r="N11" i="352"/>
  <c r="E26" i="343"/>
  <c r="M32" i="308"/>
  <c r="M19" i="352"/>
  <c r="E38" i="341"/>
  <c r="E15" i="330"/>
  <c r="F28" i="343"/>
  <c r="M25" i="351"/>
  <c r="E14" i="344"/>
  <c r="C41"/>
  <c r="C38" i="331"/>
  <c r="C12" i="347"/>
  <c r="D49" i="354"/>
  <c r="E37" i="344"/>
  <c r="F30" i="342"/>
  <c r="N17" i="286"/>
  <c r="C44" i="335"/>
  <c r="F42" i="340"/>
  <c r="D42" i="349"/>
  <c r="N9" i="319"/>
  <c r="F43" i="288"/>
  <c r="E477" i="268" s="1"/>
  <c r="M16" i="308"/>
  <c r="N36"/>
  <c r="M26" i="325"/>
  <c r="E20" i="339"/>
  <c r="E37" i="350"/>
  <c r="D10" i="340"/>
  <c r="M24" i="338"/>
  <c r="F33" i="341"/>
  <c r="E36"/>
  <c r="C31" i="354"/>
  <c r="L20" i="356"/>
  <c r="F31" i="347"/>
  <c r="F69" i="356"/>
  <c r="M16" i="351"/>
  <c r="F22" i="354"/>
  <c r="F38" i="349"/>
  <c r="F17" i="348"/>
  <c r="D38" i="341"/>
  <c r="M37" i="286"/>
  <c r="L16" i="324"/>
  <c r="N16" i="345"/>
  <c r="F18" i="342"/>
  <c r="D31"/>
  <c r="M11" i="326"/>
  <c r="K10" i="286"/>
  <c r="C36" i="341"/>
  <c r="K29" i="328"/>
  <c r="M44" i="324"/>
  <c r="D34" i="343"/>
  <c r="N37" i="326"/>
  <c r="N12"/>
  <c r="M8" i="337"/>
  <c r="N28" i="286"/>
  <c r="F51" i="354"/>
  <c r="E23" i="350"/>
  <c r="E40" i="347"/>
  <c r="M27" i="352"/>
  <c r="F17" i="356"/>
  <c r="E26"/>
  <c r="D29" i="331"/>
  <c r="N18" i="326"/>
  <c r="E38" i="331"/>
  <c r="F26" i="349"/>
  <c r="L37" i="324"/>
  <c r="D39" i="349"/>
  <c r="N37" i="325"/>
  <c r="L12" i="326"/>
  <c r="E25" i="343"/>
  <c r="D43" i="288"/>
  <c r="C477" i="268" s="1"/>
  <c r="K46" i="325"/>
  <c r="F44" i="288"/>
  <c r="E478" i="268" s="1"/>
  <c r="N35" i="286"/>
  <c r="F28" i="349"/>
  <c r="C19" i="343"/>
  <c r="D58" i="356"/>
  <c r="M42" i="324"/>
  <c r="E24" i="340"/>
  <c r="F9" i="344"/>
  <c r="C29" i="330"/>
  <c r="L20" i="326"/>
  <c r="L41" i="325"/>
  <c r="M35" i="352"/>
  <c r="J19" i="356"/>
  <c r="D9" i="335"/>
  <c r="E32" i="340"/>
  <c r="M43" i="325"/>
  <c r="D28" i="347"/>
  <c r="F18" i="356"/>
  <c r="D38" i="350"/>
  <c r="M28" i="351"/>
  <c r="F23" i="354"/>
  <c r="F15" i="348"/>
  <c r="K34" i="338"/>
  <c r="K19" i="346"/>
  <c r="E44" i="339"/>
  <c r="E33" i="335"/>
  <c r="D12" i="347"/>
  <c r="C35" i="339"/>
  <c r="L69" i="356"/>
  <c r="F13" i="342"/>
  <c r="E20" i="330"/>
  <c r="N12" i="345"/>
  <c r="M24" i="351"/>
  <c r="D47" i="354"/>
  <c r="K26" i="328"/>
  <c r="C11" i="342"/>
  <c r="K10" i="346"/>
  <c r="E25" i="334"/>
  <c r="E28" i="350"/>
  <c r="L25" i="324"/>
  <c r="E26" i="334"/>
  <c r="C21" i="354"/>
  <c r="D25" i="330"/>
  <c r="C17" i="340"/>
  <c r="L17" i="346"/>
  <c r="D20" i="335"/>
  <c r="L21" i="326"/>
  <c r="E17" i="349"/>
  <c r="K54" i="356"/>
  <c r="E24" i="335"/>
  <c r="E11" i="343"/>
  <c r="C10" i="342"/>
  <c r="E30" i="335"/>
  <c r="L53" i="324"/>
  <c r="K36" i="328"/>
  <c r="J29" i="356"/>
  <c r="K17" i="337"/>
  <c r="K30" i="308"/>
  <c r="D16" i="344"/>
  <c r="C24"/>
  <c r="N48" i="325"/>
  <c r="M38" i="308"/>
  <c r="K21" i="328"/>
  <c r="E24" i="348"/>
  <c r="E16" i="342"/>
  <c r="C38" i="348"/>
  <c r="C38" i="335"/>
  <c r="L13" i="345"/>
  <c r="E41" i="347"/>
  <c r="C29" i="354"/>
  <c r="C67"/>
  <c r="C26" i="343"/>
  <c r="F10" i="348"/>
  <c r="E42" i="343"/>
  <c r="D32" i="341"/>
  <c r="L27" i="356"/>
  <c r="K53"/>
  <c r="D32" i="347"/>
  <c r="F26" i="354"/>
  <c r="D38" i="342"/>
  <c r="N11" i="351"/>
  <c r="C26" i="341"/>
  <c r="C24" i="356"/>
  <c r="F37" i="332"/>
  <c r="E11" i="339"/>
  <c r="L31" i="325"/>
  <c r="E34" i="356"/>
  <c r="D43" i="349"/>
  <c r="E63" i="356"/>
  <c r="E36" i="335"/>
  <c r="N35" i="351"/>
  <c r="D13" i="354"/>
  <c r="F34" i="344"/>
  <c r="D18" i="347"/>
  <c r="N19" i="325"/>
  <c r="F43" i="349"/>
  <c r="F43" i="350"/>
  <c r="M49" i="325"/>
  <c r="L34" i="308"/>
  <c r="N13" i="345"/>
  <c r="D16" i="349"/>
  <c r="C26"/>
  <c r="L25" i="345"/>
  <c r="L35" i="286"/>
  <c r="E33" i="330"/>
  <c r="K33" i="326"/>
  <c r="F36" i="341"/>
  <c r="E18" i="347"/>
  <c r="K17" i="326"/>
  <c r="D62" i="356"/>
  <c r="F10" i="344"/>
  <c r="L11" i="346"/>
  <c r="E61" i="354"/>
  <c r="D44" i="335"/>
  <c r="E18" i="340"/>
  <c r="E26" i="330"/>
  <c r="L8" i="328"/>
  <c r="E27" i="354"/>
  <c r="E29" i="347"/>
  <c r="M16" i="356"/>
  <c r="F35" i="349"/>
  <c r="D20" i="330"/>
  <c r="K37" i="356"/>
  <c r="L13" i="319"/>
  <c r="L10" i="351"/>
  <c r="N10" i="324"/>
  <c r="D42" i="342"/>
  <c r="M11" i="286"/>
  <c r="K31" i="326"/>
  <c r="D37" i="348"/>
  <c r="F16" i="342"/>
  <c r="N12" i="346"/>
  <c r="D30" i="356"/>
  <c r="E43" i="342"/>
  <c r="K34" i="319"/>
  <c r="J45" i="356"/>
  <c r="L34"/>
  <c r="M13" i="345"/>
  <c r="E21" i="330"/>
  <c r="L41" i="326"/>
  <c r="M19" i="346"/>
  <c r="C34" i="331"/>
  <c r="E35" i="343"/>
  <c r="C31" i="349"/>
  <c r="N32" i="351"/>
  <c r="L26" i="352"/>
  <c r="C37" i="340"/>
  <c r="N20" i="351"/>
  <c r="L45" i="326"/>
  <c r="C40" i="350"/>
  <c r="D16" i="356"/>
  <c r="D39" i="340"/>
  <c r="L20" i="352"/>
  <c r="E34" i="339"/>
  <c r="K15" i="356"/>
  <c r="E27" i="342"/>
  <c r="L27" i="326"/>
  <c r="L26" i="338"/>
  <c r="C17" i="330"/>
  <c r="L41" i="324"/>
  <c r="E29" i="344"/>
  <c r="L49" i="337"/>
  <c r="F27" i="344"/>
  <c r="F30" i="356"/>
  <c r="D43" i="350"/>
  <c r="F28" i="341"/>
  <c r="K20" i="286"/>
  <c r="C41" i="349"/>
  <c r="M60" i="356"/>
  <c r="D21" i="344"/>
  <c r="F28" i="356"/>
  <c r="M19" i="337"/>
  <c r="M32" i="326"/>
  <c r="E13" i="335"/>
  <c r="C36" i="348"/>
  <c r="D43" i="335"/>
  <c r="E8" i="340"/>
  <c r="C52" i="354"/>
  <c r="K27" i="328"/>
  <c r="D21" i="348"/>
  <c r="C40" i="341"/>
  <c r="F42" i="288"/>
  <c r="K49" i="325"/>
  <c r="D11" i="354"/>
  <c r="C22" i="340"/>
  <c r="M13" i="326"/>
  <c r="C33" i="354"/>
  <c r="N43" i="324"/>
  <c r="M19" i="308"/>
  <c r="N20" i="337"/>
  <c r="F28" i="342"/>
  <c r="L34" i="326"/>
  <c r="E29" i="335"/>
  <c r="F22" i="339"/>
  <c r="N20" i="286"/>
  <c r="C70" i="356"/>
  <c r="M46" i="325"/>
  <c r="L33" i="308"/>
  <c r="E31" i="287"/>
  <c r="D496" i="268"/>
  <c r="E20" i="334"/>
  <c r="F16" i="343"/>
  <c r="M40" i="326"/>
  <c r="F8" i="349"/>
  <c r="J12" i="356"/>
  <c r="F52"/>
  <c r="F42" i="350"/>
  <c r="N20" i="352"/>
  <c r="C30" i="339"/>
  <c r="N34" i="308"/>
  <c r="F36" i="339"/>
  <c r="M19" i="324"/>
  <c r="C19" i="342"/>
  <c r="C41" i="331"/>
  <c r="M20" i="325"/>
  <c r="E35" i="340"/>
  <c r="C15" i="348"/>
  <c r="L16" i="328"/>
  <c r="F35" i="339"/>
  <c r="D31" i="287"/>
  <c r="C496" i="268" s="1"/>
  <c r="K11" i="326"/>
  <c r="E19" i="349"/>
  <c r="D24" i="342"/>
  <c r="M42" i="356"/>
  <c r="D8" i="354"/>
  <c r="K13" i="346"/>
  <c r="C30" i="341"/>
  <c r="D33" i="344"/>
  <c r="N11" i="337"/>
  <c r="M30" i="326"/>
  <c r="F41" i="348"/>
  <c r="E17" i="342"/>
  <c r="F14" i="335"/>
  <c r="L29" i="324"/>
  <c r="D11" i="356"/>
  <c r="F41" i="333"/>
  <c r="F33" i="340"/>
  <c r="D29" i="343"/>
  <c r="E43" i="288"/>
  <c r="D477" i="268" s="1"/>
  <c r="E12" i="344"/>
  <c r="F19" i="356"/>
  <c r="E41" i="343"/>
  <c r="K68" i="356"/>
  <c r="E32" i="349"/>
  <c r="C50" i="356"/>
  <c r="E36" i="340"/>
  <c r="F40" i="348"/>
  <c r="F59" i="356"/>
  <c r="L27" i="325"/>
  <c r="M35" i="324"/>
  <c r="F43" i="335"/>
  <c r="E18" i="350"/>
  <c r="M8" i="345"/>
  <c r="D22" i="343"/>
  <c r="N33" i="338"/>
  <c r="J57" i="356"/>
  <c r="K45" i="325"/>
  <c r="M27" i="326"/>
  <c r="E51" i="356"/>
  <c r="C35" i="334"/>
  <c r="F27" i="350"/>
  <c r="M27" i="324"/>
  <c r="D31" i="340"/>
  <c r="E32" i="350"/>
  <c r="M21" i="345"/>
  <c r="L37" i="328"/>
  <c r="L16" i="337"/>
  <c r="E30" i="342"/>
  <c r="C28" i="335"/>
  <c r="D39" i="350"/>
  <c r="D21" i="341"/>
  <c r="M25" i="308"/>
  <c r="D37" i="340"/>
  <c r="N12" i="328"/>
  <c r="C68" i="354"/>
  <c r="L29" i="337"/>
  <c r="N12" i="286"/>
  <c r="N35" i="352"/>
  <c r="K10" i="345"/>
  <c r="C42" i="344"/>
  <c r="F25" i="350"/>
  <c r="E41" i="339"/>
  <c r="C24" i="330"/>
  <c r="K64" i="356"/>
  <c r="D11" i="350"/>
  <c r="F23" i="335"/>
  <c r="N36" i="286"/>
  <c r="N49" i="324"/>
  <c r="E12" i="339"/>
  <c r="D40" i="350"/>
  <c r="L18" i="328"/>
  <c r="C39" i="349"/>
  <c r="C40"/>
  <c r="F12" i="344"/>
  <c r="K18" i="326"/>
  <c r="F32" i="330"/>
  <c r="C32" i="344"/>
  <c r="E23" i="330"/>
  <c r="D27" i="347"/>
  <c r="F13" i="344"/>
  <c r="L18" i="326"/>
  <c r="K12" i="346"/>
  <c r="E29" i="350"/>
  <c r="F37" i="348"/>
  <c r="C16" i="342"/>
  <c r="N34" i="338"/>
  <c r="C34" i="339"/>
  <c r="E16" i="330"/>
  <c r="J20" i="356"/>
  <c r="C34" i="340"/>
  <c r="M48" i="325"/>
  <c r="J48" i="356"/>
  <c r="E32" i="347"/>
  <c r="C28"/>
  <c r="E40" i="343"/>
  <c r="E30" i="339"/>
  <c r="K20" i="325"/>
  <c r="M58" i="356"/>
  <c r="F15" i="340"/>
  <c r="F23" i="356"/>
  <c r="M20" i="319"/>
  <c r="C32" i="341"/>
  <c r="D17" i="335"/>
  <c r="L24" i="356"/>
  <c r="K59"/>
  <c r="J66"/>
  <c r="M18" i="326"/>
  <c r="K11" i="337"/>
  <c r="L18"/>
  <c r="D30" i="348"/>
  <c r="K35" i="337"/>
  <c r="D33" i="287"/>
  <c r="C498" i="268" s="1"/>
  <c r="F35" i="341"/>
  <c r="D28" i="348"/>
  <c r="N20" i="325"/>
  <c r="D40" i="343"/>
  <c r="D36"/>
  <c r="L20" i="324"/>
  <c r="F37" i="349"/>
  <c r="F30" i="340"/>
  <c r="C35" i="344"/>
  <c r="D34" i="349"/>
  <c r="C49" i="354"/>
  <c r="D42" i="350"/>
  <c r="E34" i="342"/>
  <c r="N23" i="325"/>
  <c r="C12" i="356"/>
  <c r="F35" i="340"/>
  <c r="K18" i="319"/>
  <c r="L16" i="352"/>
  <c r="E9" i="343"/>
  <c r="E40" i="332"/>
  <c r="E33" i="349"/>
  <c r="M47" i="326"/>
  <c r="K34" i="308"/>
  <c r="D10" i="342"/>
  <c r="F30" i="348"/>
  <c r="N11" i="346"/>
  <c r="F17" i="330"/>
  <c r="C25" i="350"/>
  <c r="K69" i="356"/>
  <c r="L27" i="338"/>
  <c r="L52" i="337"/>
  <c r="C30" i="350"/>
  <c r="K36" i="325"/>
  <c r="N18" i="328"/>
  <c r="N19" i="324"/>
  <c r="N34" i="319"/>
  <c r="K12" i="324"/>
  <c r="M18"/>
  <c r="C14" i="342"/>
  <c r="D25" i="356"/>
  <c r="E72"/>
  <c r="C60"/>
  <c r="K37" i="352"/>
  <c r="N37" i="346"/>
  <c r="D68" i="354"/>
  <c r="C42" i="342"/>
  <c r="K40" i="326"/>
  <c r="E44" i="349"/>
  <c r="L48" i="325"/>
  <c r="E14" i="347"/>
  <c r="C21" i="349"/>
  <c r="E33" i="334"/>
  <c r="C25" i="341"/>
  <c r="C10" i="343"/>
  <c r="K35" i="324"/>
  <c r="E16" i="339"/>
  <c r="F23" i="349"/>
  <c r="E26" i="341"/>
  <c r="N43" i="326"/>
  <c r="D36" i="339"/>
  <c r="E14" i="350"/>
  <c r="M48" i="324"/>
  <c r="L43" i="325"/>
  <c r="K33" i="351"/>
  <c r="K13" i="352"/>
  <c r="C24" i="348"/>
  <c r="E43"/>
  <c r="E38" i="340"/>
  <c r="L45" i="356"/>
  <c r="C58" i="354"/>
  <c r="D40" i="342"/>
  <c r="M24" i="325"/>
  <c r="F37" i="341"/>
  <c r="L25" i="328"/>
  <c r="L35" i="325"/>
  <c r="M21" i="351"/>
  <c r="E38" i="339"/>
  <c r="D39" i="348"/>
  <c r="F20" i="335"/>
  <c r="M32" i="346"/>
  <c r="K19" i="319"/>
  <c r="L17" i="326"/>
  <c r="M28" i="324"/>
  <c r="D22" i="335"/>
  <c r="M26" i="286"/>
  <c r="M9" i="326"/>
  <c r="D44" i="342"/>
  <c r="C32" i="347"/>
  <c r="M37" i="308"/>
  <c r="E30" i="343"/>
  <c r="N18" i="351"/>
  <c r="N27" i="346"/>
  <c r="C34" i="342"/>
  <c r="L20" i="346"/>
  <c r="M44" i="325"/>
  <c r="D35" i="348"/>
  <c r="E10" i="339"/>
  <c r="N11" i="325"/>
  <c r="E18" i="348"/>
  <c r="D59" i="354"/>
  <c r="D36" i="340"/>
  <c r="E33" i="356"/>
  <c r="D26" i="330"/>
  <c r="L18" i="308"/>
  <c r="D62" i="354"/>
  <c r="E39" i="339"/>
  <c r="C55" i="356"/>
  <c r="F9" i="347"/>
  <c r="D19" i="330"/>
  <c r="C32" i="287"/>
  <c r="L24" i="326"/>
  <c r="C26" i="340"/>
  <c r="E17" i="343"/>
  <c r="E23" i="335"/>
  <c r="L44" i="308"/>
  <c r="J27" i="356"/>
  <c r="D42" i="343"/>
  <c r="D41" i="356"/>
  <c r="N26" i="319"/>
  <c r="C13" i="339"/>
  <c r="M25" i="338"/>
  <c r="E64" i="354"/>
  <c r="L35" i="351"/>
  <c r="F41" i="341"/>
  <c r="F43" i="347"/>
  <c r="L45" i="324"/>
  <c r="C42" i="339"/>
  <c r="E24" i="350"/>
  <c r="D12" i="335"/>
  <c r="C16" i="349"/>
  <c r="M66" i="356"/>
  <c r="L27" i="345"/>
  <c r="N49" i="325"/>
  <c r="F21" i="350"/>
  <c r="E43" i="354"/>
  <c r="M25" i="345"/>
  <c r="C29" i="339"/>
  <c r="N41" i="337"/>
  <c r="E41" i="344"/>
  <c r="N41" i="326"/>
  <c r="E24" i="344"/>
  <c r="E25" i="335"/>
  <c r="D29" i="342"/>
  <c r="M47" i="325"/>
  <c r="K15"/>
  <c r="M17" i="286"/>
  <c r="L48" i="356"/>
  <c r="E22" i="339"/>
  <c r="E23" i="343"/>
  <c r="C32" i="335"/>
  <c r="C8" i="356"/>
  <c r="N8" i="328"/>
  <c r="K42" i="324"/>
  <c r="D30" i="347"/>
  <c r="D29" i="330"/>
  <c r="K11" i="351"/>
  <c r="K23" i="356"/>
  <c r="K12" i="351"/>
  <c r="M14" i="326"/>
  <c r="K8" i="308"/>
  <c r="L68" i="356"/>
  <c r="J38"/>
  <c r="E22" i="341"/>
  <c r="K32" i="352"/>
  <c r="F19" i="354"/>
  <c r="C24" i="349"/>
  <c r="K50" i="337"/>
  <c r="C13" i="343"/>
  <c r="D65" i="356"/>
  <c r="D30" i="341"/>
  <c r="M12" i="356"/>
  <c r="M9" i="286"/>
  <c r="F15" i="334"/>
  <c r="E62" i="356"/>
  <c r="E43" i="334"/>
  <c r="D24" i="340"/>
  <c r="E27" i="341"/>
  <c r="N36" i="346"/>
  <c r="N37" i="337"/>
  <c r="F26" i="344"/>
  <c r="K24" i="345"/>
  <c r="D58" i="354"/>
  <c r="F14" i="330"/>
  <c r="D25" i="342"/>
  <c r="D21" i="347"/>
  <c r="F10" i="335"/>
  <c r="F15" i="330"/>
  <c r="C37" i="335"/>
  <c r="E32" i="343"/>
  <c r="L38" i="326"/>
  <c r="F14" i="343"/>
  <c r="C35" i="331"/>
  <c r="L36" i="346"/>
  <c r="D30" i="343"/>
  <c r="F43" i="348"/>
  <c r="C42" i="349"/>
  <c r="D26" i="334"/>
  <c r="N27" i="337"/>
  <c r="C8" i="330"/>
  <c r="D43" i="340"/>
  <c r="D34" i="339"/>
  <c r="N17" i="345"/>
  <c r="L32" i="325"/>
  <c r="C30" i="354"/>
  <c r="E16" i="347"/>
  <c r="C21" i="335"/>
  <c r="C25"/>
  <c r="F43" i="333"/>
  <c r="Z52" i="353" s="1"/>
  <c r="L19" i="326"/>
  <c r="E43" i="332"/>
  <c r="L28" i="319"/>
  <c r="K33" i="338"/>
  <c r="L10"/>
  <c r="K35" i="345"/>
  <c r="C19" i="349"/>
  <c r="L45" i="337"/>
  <c r="K17" i="338"/>
  <c r="F31" i="342"/>
  <c r="L36" i="325"/>
  <c r="C18" i="330"/>
  <c r="D20" i="347"/>
  <c r="F63" i="354"/>
  <c r="D11" i="335"/>
  <c r="E14" i="349"/>
  <c r="C31" i="334"/>
  <c r="L20" i="319"/>
  <c r="F25" i="349"/>
  <c r="J8" i="356"/>
  <c r="K48" i="325"/>
  <c r="E24" i="343"/>
  <c r="F33" i="348"/>
  <c r="L10" i="326"/>
  <c r="N46" i="325"/>
  <c r="K26" i="352"/>
  <c r="M24" i="324"/>
  <c r="K32" i="346"/>
  <c r="C24" i="347"/>
  <c r="D8" i="335"/>
  <c r="K34" i="325"/>
  <c r="N31" i="308"/>
  <c r="D43" i="339"/>
  <c r="D19" i="344"/>
  <c r="F46" i="354"/>
  <c r="D35" i="341"/>
  <c r="F39" i="343"/>
  <c r="C15"/>
  <c r="F39" i="332"/>
  <c r="L11" i="286"/>
  <c r="L8" i="351"/>
  <c r="D9" i="344"/>
  <c r="C37" i="341"/>
  <c r="D40" i="344"/>
  <c r="M9" i="338"/>
  <c r="L21" i="352"/>
  <c r="K50" i="356"/>
  <c r="L32" i="319"/>
  <c r="F39" i="339"/>
  <c r="L33" i="338"/>
  <c r="F56" i="356"/>
  <c r="M51" i="337"/>
  <c r="D36" i="331"/>
  <c r="M27" i="319"/>
  <c r="E26" i="354"/>
  <c r="D42" i="333"/>
  <c r="E21" i="356"/>
  <c r="F27" i="340"/>
  <c r="N9" i="328"/>
  <c r="K19" i="324"/>
  <c r="L37" i="308"/>
  <c r="D67" i="356"/>
  <c r="F53" i="354"/>
  <c r="D57" i="356"/>
  <c r="L24" i="325"/>
  <c r="N39" i="326"/>
  <c r="F22" i="341"/>
  <c r="C34" i="349"/>
  <c r="E35" i="339"/>
  <c r="C8" i="347"/>
  <c r="M12" i="338"/>
  <c r="F13" i="343"/>
  <c r="C40" i="344"/>
  <c r="N27" i="286"/>
  <c r="E34" i="347"/>
  <c r="N35" i="326"/>
  <c r="L19" i="308"/>
  <c r="E43" i="335"/>
  <c r="N28" i="324"/>
  <c r="K36" i="346"/>
  <c r="L18" i="352"/>
  <c r="E12" i="340"/>
  <c r="L8" i="325"/>
  <c r="F12" i="330"/>
  <c r="F29" i="348"/>
  <c r="C30" i="344"/>
  <c r="F33" i="334"/>
  <c r="K19" i="337"/>
  <c r="K18" i="346"/>
  <c r="E19" i="347"/>
  <c r="M30" i="325"/>
  <c r="K20" i="346"/>
  <c r="F33" i="349"/>
  <c r="C10" i="348"/>
  <c r="N12" i="352"/>
  <c r="L24" i="346"/>
  <c r="N19" i="338"/>
  <c r="C27" i="287"/>
  <c r="E18" i="330"/>
  <c r="L45" i="325"/>
  <c r="D31" i="335"/>
  <c r="D29" i="344"/>
  <c r="C12" i="354"/>
  <c r="E34" i="331"/>
  <c r="E33" i="350"/>
  <c r="F25" i="347"/>
  <c r="D49" i="356"/>
  <c r="M20" i="308"/>
  <c r="C41" i="347"/>
  <c r="D15" i="350"/>
  <c r="C13" i="340"/>
  <c r="J62" i="356"/>
  <c r="C13" i="342"/>
  <c r="N47" i="326"/>
  <c r="D13" i="343"/>
  <c r="D31" i="350"/>
  <c r="M16" i="326"/>
  <c r="D38" i="349"/>
  <c r="J22" i="356"/>
  <c r="L20" i="325"/>
  <c r="F17" i="342"/>
  <c r="L19" i="324"/>
  <c r="N52" i="337"/>
  <c r="C36" i="349"/>
  <c r="F14" i="350"/>
  <c r="C21" i="340"/>
  <c r="M18" i="345"/>
  <c r="C39" i="331"/>
  <c r="D24" i="354"/>
  <c r="C13"/>
  <c r="F23" i="340"/>
  <c r="D15" i="344"/>
  <c r="C11" i="330"/>
  <c r="N21" i="308"/>
  <c r="L11" i="352"/>
  <c r="D28" i="349"/>
  <c r="F40" i="339"/>
  <c r="L29" i="346"/>
  <c r="F32" i="343"/>
  <c r="M25" i="324"/>
  <c r="D25" i="339"/>
  <c r="L26" i="319"/>
  <c r="F11" i="349"/>
  <c r="M57" i="356"/>
  <c r="C39" i="333"/>
  <c r="M28" i="308"/>
  <c r="D14" i="342"/>
  <c r="N42" i="325"/>
  <c r="M13" i="346"/>
  <c r="E21" i="348"/>
  <c r="C44" i="334"/>
  <c r="K12" i="308"/>
  <c r="E30" i="330"/>
  <c r="F30" i="335"/>
  <c r="D8" i="356"/>
  <c r="M55"/>
  <c r="F18" i="354"/>
  <c r="C44" i="349"/>
  <c r="D35" i="342"/>
  <c r="D23" i="335"/>
  <c r="E10" i="330"/>
  <c r="F16" i="349"/>
  <c r="L10" i="319"/>
  <c r="F16" i="344"/>
  <c r="E16" i="335"/>
  <c r="D37" i="343"/>
  <c r="E16" i="349"/>
  <c r="D31" i="344"/>
  <c r="C26"/>
  <c r="L57" i="356"/>
  <c r="D21" i="330"/>
  <c r="M12" i="319"/>
  <c r="F16" i="340"/>
  <c r="L18" i="351"/>
  <c r="E25" i="350"/>
  <c r="N16" i="319"/>
  <c r="F12" i="335"/>
  <c r="AI7" i="353" s="1"/>
  <c r="E41" i="348"/>
  <c r="F24" i="350"/>
  <c r="J28" i="356"/>
  <c r="L11" i="328"/>
  <c r="C40" i="343"/>
  <c r="K43" i="325"/>
  <c r="F41" i="339"/>
  <c r="D25" i="340"/>
  <c r="F24" i="347"/>
  <c r="L11" i="345"/>
  <c r="C27" i="342"/>
  <c r="E21" i="341"/>
  <c r="K11" i="325"/>
  <c r="F32" i="347"/>
  <c r="M13" i="328"/>
  <c r="C23" i="350"/>
  <c r="D8"/>
  <c r="M18" i="346"/>
  <c r="D10" i="348"/>
  <c r="M17" i="356"/>
  <c r="N42" i="337"/>
  <c r="L11" i="325"/>
  <c r="E25" i="348"/>
  <c r="L25" i="356"/>
  <c r="F29" i="335"/>
  <c r="D41" i="342"/>
  <c r="E39" i="341"/>
  <c r="C14" i="330"/>
  <c r="K13" i="338"/>
  <c r="F42" i="335"/>
  <c r="E42" i="333"/>
  <c r="E35" i="349"/>
  <c r="F10"/>
  <c r="J55" i="356"/>
  <c r="J70"/>
  <c r="F20" i="330"/>
  <c r="M24" i="352"/>
  <c r="M18" i="351"/>
  <c r="N21" i="338"/>
  <c r="L8" i="345"/>
  <c r="C20" i="334"/>
  <c r="E37" i="347"/>
  <c r="L37" i="325"/>
  <c r="C22" i="350"/>
  <c r="K12" i="345"/>
  <c r="L11" i="319"/>
  <c r="C11" i="350"/>
  <c r="N30" i="326"/>
  <c r="M25" i="328"/>
  <c r="M45" i="345"/>
  <c r="L26" i="324"/>
  <c r="C22" i="334"/>
  <c r="N8" i="346"/>
  <c r="E43" i="333"/>
  <c r="E15" i="347"/>
  <c r="D40" i="331"/>
  <c r="E32" i="354"/>
  <c r="C42" i="341"/>
  <c r="L42" i="325"/>
  <c r="N27" i="308"/>
  <c r="D31" i="334"/>
  <c r="D35" i="343"/>
  <c r="E17" i="348"/>
  <c r="F39" i="344"/>
  <c r="E34"/>
  <c r="K16" i="338"/>
  <c r="F29" i="287"/>
  <c r="E494" i="268" s="1"/>
  <c r="C29" i="342"/>
  <c r="F26" i="348"/>
  <c r="C27" i="335"/>
  <c r="M33" i="326"/>
  <c r="F11" i="354"/>
  <c r="D20" i="350"/>
  <c r="N26" i="351"/>
  <c r="E12" i="350"/>
  <c r="L13" i="338"/>
  <c r="D20" i="334"/>
  <c r="M31" i="325"/>
  <c r="C29" i="331"/>
  <c r="C37" i="343"/>
  <c r="M71" i="356"/>
  <c r="D40" i="339"/>
  <c r="N32" i="319"/>
  <c r="E36" i="339"/>
  <c r="M11" i="356"/>
  <c r="E12" i="342"/>
  <c r="E8" i="330"/>
  <c r="D17"/>
  <c r="M35" i="346"/>
  <c r="E12" i="330"/>
  <c r="F31" i="344"/>
  <c r="C36" i="340"/>
  <c r="K28" i="356"/>
  <c r="N33" i="308"/>
  <c r="C23" i="340"/>
  <c r="F71" i="356"/>
  <c r="C57" i="354"/>
  <c r="D10" i="349"/>
  <c r="M32" i="328"/>
  <c r="D20" i="344"/>
  <c r="D14" i="347"/>
  <c r="C63" i="354"/>
  <c r="E36" i="343"/>
  <c r="F26" i="341"/>
  <c r="D15" i="339"/>
  <c r="E27" i="340"/>
  <c r="F36" i="347"/>
  <c r="E28" i="354"/>
  <c r="C43" i="356"/>
  <c r="K20" i="328"/>
  <c r="F32" i="348"/>
  <c r="F34" i="334"/>
  <c r="D22" i="340"/>
  <c r="K35" i="325"/>
  <c r="N20" i="338"/>
  <c r="C30" i="335"/>
  <c r="M12" i="352"/>
  <c r="N27" i="338"/>
  <c r="F45" i="354"/>
  <c r="F26" i="356"/>
  <c r="F9" i="354"/>
  <c r="E24" i="342"/>
  <c r="N19" i="328"/>
  <c r="M36" i="324"/>
  <c r="K26" i="325"/>
  <c r="E36" i="334"/>
  <c r="L26" i="286"/>
  <c r="D27" i="341"/>
  <c r="J69" i="356"/>
  <c r="M49" i="326"/>
  <c r="D55" i="356"/>
  <c r="L23" i="326"/>
  <c r="E29" i="354"/>
  <c r="F14" i="349"/>
  <c r="F68" i="354"/>
  <c r="C30" i="330"/>
  <c r="K36" i="319"/>
  <c r="E10" i="356"/>
  <c r="L35" i="326"/>
  <c r="E26" i="347"/>
  <c r="M8" i="286"/>
  <c r="C37" i="348"/>
  <c r="N47" i="325"/>
  <c r="F22" i="349"/>
  <c r="N13" i="338"/>
  <c r="C38" i="332"/>
  <c r="D11" i="348"/>
  <c r="C11" i="356"/>
  <c r="E9" i="340"/>
  <c r="N26" i="286"/>
  <c r="M24" i="328"/>
  <c r="N9" i="351"/>
  <c r="M36" i="326"/>
  <c r="L13"/>
  <c r="F54" i="354"/>
  <c r="D44" i="339"/>
  <c r="E16" i="350"/>
  <c r="L34" i="351"/>
  <c r="D36" i="341"/>
  <c r="N30" i="308"/>
  <c r="N28" i="319"/>
  <c r="K10" i="337"/>
  <c r="F60" i="354"/>
  <c r="D10" i="347"/>
  <c r="C33"/>
  <c r="N8" i="337"/>
  <c r="C29" i="340"/>
  <c r="C17" i="356"/>
  <c r="L13" i="286"/>
  <c r="K11" i="352"/>
  <c r="C20" i="356"/>
  <c r="L32" i="324"/>
  <c r="K17" i="345"/>
  <c r="F37" i="343"/>
  <c r="N13" i="326"/>
  <c r="D14" i="350"/>
  <c r="L34" i="325"/>
  <c r="M12"/>
  <c r="L13" i="346"/>
  <c r="C27" i="354"/>
  <c r="F17" i="339"/>
  <c r="C24" i="341"/>
  <c r="K11" i="338"/>
  <c r="M17" i="324"/>
  <c r="M21" i="356"/>
  <c r="C19" i="347"/>
  <c r="E31" i="334"/>
  <c r="K33" i="352"/>
  <c r="K25" i="328"/>
  <c r="E30" i="344"/>
  <c r="N29" i="337"/>
  <c r="N22" i="326"/>
  <c r="F14" i="356"/>
  <c r="K19" i="325"/>
  <c r="L7" i="356"/>
  <c r="C42" i="347"/>
  <c r="C42" i="331"/>
  <c r="C32" i="340"/>
  <c r="M41" i="325"/>
  <c r="L25" i="286"/>
  <c r="M40" i="337"/>
  <c r="M35"/>
  <c r="K19" i="352"/>
  <c r="F16" i="350"/>
  <c r="E35" i="334"/>
  <c r="D13" i="347"/>
  <c r="E31" i="349"/>
  <c r="N29" i="352"/>
  <c r="E19" i="354"/>
  <c r="N22" i="325"/>
  <c r="N29" i="324"/>
  <c r="K51" i="337"/>
  <c r="M10" i="308"/>
  <c r="D23" i="341"/>
  <c r="M9" i="351"/>
  <c r="F35" i="335"/>
  <c r="L59" i="356"/>
  <c r="M12" i="286"/>
  <c r="C37" i="331"/>
  <c r="D54" i="356"/>
  <c r="E9" i="335"/>
  <c r="D22" i="341"/>
  <c r="L24" i="352"/>
  <c r="E29" i="331"/>
  <c r="F29"/>
  <c r="AL42" i="353" s="1"/>
  <c r="AI39"/>
  <c r="AI24"/>
  <c r="AI14"/>
  <c r="AJ39"/>
  <c r="AJ24"/>
  <c r="AJ14"/>
  <c r="M58"/>
  <c r="M53"/>
  <c r="AL18"/>
  <c r="AL9"/>
  <c r="AL10"/>
  <c r="AL17"/>
  <c r="AK15"/>
  <c r="AL16"/>
  <c r="AL33"/>
  <c r="AK29"/>
  <c r="W14"/>
  <c r="AD14" s="1"/>
  <c r="V14"/>
  <c r="I8"/>
  <c r="J8"/>
  <c r="O8"/>
  <c r="M34"/>
  <c r="V11"/>
  <c r="W11"/>
  <c r="V9"/>
  <c r="W9"/>
  <c r="AD9"/>
  <c r="E476" i="268"/>
  <c r="Y58" i="353"/>
  <c r="X54"/>
  <c r="X47"/>
  <c r="Y35"/>
  <c r="Y38"/>
  <c r="X49"/>
  <c r="X31"/>
  <c r="Y55"/>
  <c r="X39"/>
  <c r="X34"/>
  <c r="Y31"/>
  <c r="Y57"/>
  <c r="Y49"/>
  <c r="X53"/>
  <c r="X52"/>
  <c r="X57"/>
  <c r="Y56"/>
  <c r="Y45"/>
  <c r="Y43"/>
  <c r="Y53"/>
  <c r="X59"/>
  <c r="X35"/>
  <c r="Y50"/>
  <c r="Y51"/>
  <c r="Y46"/>
  <c r="X48"/>
  <c r="X46"/>
  <c r="Y61"/>
  <c r="X60"/>
  <c r="Y54"/>
  <c r="Y44"/>
  <c r="X51"/>
  <c r="X58"/>
  <c r="X50"/>
  <c r="X44"/>
  <c r="Y48"/>
  <c r="Y34"/>
  <c r="X45"/>
  <c r="X43"/>
  <c r="X61"/>
  <c r="Y59"/>
  <c r="Y47"/>
  <c r="Y60"/>
  <c r="X55"/>
  <c r="Y52"/>
  <c r="X56"/>
  <c r="X38"/>
  <c r="Y39"/>
  <c r="AA53"/>
  <c r="Z43"/>
  <c r="AA58"/>
  <c r="Z55"/>
  <c r="AA60"/>
  <c r="Z33"/>
  <c r="Z32"/>
  <c r="AA43"/>
  <c r="AA42"/>
  <c r="AA41"/>
  <c r="AA61"/>
  <c r="AA45"/>
  <c r="AA35"/>
  <c r="Z39"/>
  <c r="AA47"/>
  <c r="Z53"/>
  <c r="Z45"/>
  <c r="Z51"/>
  <c r="AA34"/>
  <c r="Z61"/>
  <c r="Z44"/>
  <c r="Z57"/>
  <c r="Z42"/>
  <c r="AA44"/>
  <c r="AA39"/>
  <c r="AA59"/>
  <c r="Z54"/>
  <c r="AA48"/>
  <c r="AA46"/>
  <c r="AA33"/>
  <c r="AA52"/>
  <c r="Z56"/>
  <c r="Z35"/>
  <c r="AA32"/>
  <c r="M35"/>
  <c r="N44"/>
  <c r="M59"/>
  <c r="M49"/>
  <c r="N51"/>
  <c r="N57"/>
  <c r="N43"/>
  <c r="N52"/>
  <c r="N60"/>
  <c r="N55"/>
  <c r="M52"/>
  <c r="N33"/>
  <c r="N41"/>
  <c r="M47"/>
  <c r="N50"/>
  <c r="N35"/>
  <c r="N38"/>
  <c r="M44"/>
  <c r="M41"/>
  <c r="N58"/>
  <c r="M33"/>
  <c r="N61"/>
  <c r="M39"/>
  <c r="N32"/>
  <c r="M48"/>
  <c r="N53"/>
  <c r="M38"/>
  <c r="N54"/>
  <c r="N47"/>
  <c r="N48"/>
  <c r="M42"/>
  <c r="M60"/>
  <c r="M43"/>
  <c r="N56"/>
  <c r="M55"/>
  <c r="M50"/>
  <c r="M61"/>
  <c r="N59"/>
  <c r="M57"/>
  <c r="M54"/>
  <c r="M56"/>
  <c r="M51"/>
  <c r="N46"/>
  <c r="N34"/>
  <c r="N42"/>
  <c r="M32"/>
  <c r="M46"/>
  <c r="N49"/>
  <c r="N39"/>
  <c r="AD11"/>
  <c r="D32" i="287"/>
  <c r="C497" i="268" s="1"/>
  <c r="F11" i="356"/>
  <c r="C31" i="347"/>
  <c r="E42" i="356"/>
  <c r="L12" i="319"/>
  <c r="K37" i="346"/>
  <c r="K32" i="338"/>
  <c r="C8" i="349"/>
  <c r="E60" i="356"/>
  <c r="D28"/>
  <c r="C43" i="339"/>
  <c r="E29" i="349"/>
  <c r="D17" i="344"/>
  <c r="M15" i="325"/>
  <c r="L32" i="308"/>
  <c r="C26" i="347"/>
  <c r="E42" i="350"/>
  <c r="E20" i="349"/>
  <c r="K49" i="326"/>
  <c r="K18" i="345"/>
  <c r="D36" i="348"/>
  <c r="C19" i="340"/>
  <c r="L62" i="356"/>
  <c r="E60" i="354"/>
  <c r="K53" i="337"/>
  <c r="N34" i="351"/>
  <c r="D19" i="350"/>
  <c r="F63" i="356"/>
  <c r="N13" i="328"/>
  <c r="K41" i="325"/>
  <c r="D38" i="331"/>
  <c r="K8" i="319"/>
  <c r="E37" i="331"/>
  <c r="F34" i="348"/>
  <c r="N11" i="326"/>
  <c r="K13"/>
  <c r="C25" i="347"/>
  <c r="L22" i="356"/>
  <c r="E26" i="335"/>
  <c r="K21" i="351"/>
  <c r="N42" i="324"/>
  <c r="E12" i="343"/>
  <c r="L27" i="328"/>
  <c r="M11" i="351"/>
  <c r="D26" i="341"/>
  <c r="F31"/>
  <c r="C32" i="350"/>
  <c r="L20" i="351"/>
  <c r="C42" i="350"/>
  <c r="E13" i="347"/>
  <c r="K37" i="328"/>
  <c r="E18" i="349"/>
  <c r="L33" i="324"/>
  <c r="D28" i="354"/>
  <c r="L22" i="326"/>
  <c r="C33" i="356"/>
  <c r="C14" i="350"/>
  <c r="L26" i="337"/>
  <c r="E42" i="348"/>
  <c r="D25" i="344"/>
  <c r="N42" i="345"/>
  <c r="N51" i="337"/>
  <c r="F19" i="335"/>
  <c r="D12" i="348"/>
  <c r="J16" i="356"/>
  <c r="L26" i="326"/>
  <c r="M26" i="346"/>
  <c r="F24" i="356"/>
  <c r="E24" i="349"/>
  <c r="M36" i="328"/>
  <c r="F32" i="356"/>
  <c r="F10"/>
  <c r="E28" i="287"/>
  <c r="D493" i="268" s="1"/>
  <c r="F18" i="335"/>
  <c r="N32" i="328"/>
  <c r="D36" i="356"/>
  <c r="E14" i="343"/>
  <c r="E45" i="356"/>
  <c r="F29" i="341"/>
  <c r="M8" i="352"/>
  <c r="E41" i="333"/>
  <c r="C24" i="335"/>
  <c r="F25" i="334"/>
  <c r="E32" i="339"/>
  <c r="C15" i="342"/>
  <c r="C39" i="332"/>
  <c r="F30" i="287"/>
  <c r="K21" i="324"/>
  <c r="M13" i="337"/>
  <c r="L12" i="356"/>
  <c r="D18" i="330"/>
  <c r="F14" i="339"/>
  <c r="D44" i="344"/>
  <c r="D8" i="348"/>
  <c r="K19" i="345"/>
  <c r="C25" i="334"/>
  <c r="F19" i="350"/>
  <c r="D42" i="335"/>
  <c r="F43" i="342"/>
  <c r="E40" i="335"/>
  <c r="C22" i="339"/>
  <c r="F8" i="347"/>
  <c r="N8" i="325"/>
  <c r="E44" i="347"/>
  <c r="C29" i="348"/>
  <c r="F9"/>
  <c r="F57" i="356"/>
  <c r="L29" i="351"/>
  <c r="D37" i="347"/>
  <c r="C28" i="341"/>
  <c r="E35"/>
  <c r="L33" i="352"/>
  <c r="M25" i="326"/>
  <c r="K52" i="337"/>
  <c r="E33" i="347"/>
  <c r="M70" i="356"/>
  <c r="E20" i="350"/>
  <c r="N33" i="328"/>
  <c r="D13" i="342"/>
  <c r="D48" i="354"/>
  <c r="C30" i="347"/>
  <c r="N20" i="319"/>
  <c r="C64" i="354"/>
  <c r="D31" i="339"/>
  <c r="N25" i="337"/>
  <c r="E13" i="344"/>
  <c r="K22" i="356"/>
  <c r="D39" i="347"/>
  <c r="E14" i="335"/>
  <c r="C41" i="356"/>
  <c r="F15" i="350"/>
  <c r="M44" i="345"/>
  <c r="E18" i="342"/>
  <c r="E64" i="356"/>
  <c r="K16" i="337"/>
  <c r="C27" i="343"/>
  <c r="E42" i="342"/>
  <c r="M16" i="352"/>
  <c r="D40" i="335"/>
  <c r="E24" i="354"/>
  <c r="E41" i="341"/>
  <c r="K16" i="308"/>
  <c r="K40" i="324"/>
  <c r="L8" i="352"/>
  <c r="L10" i="346"/>
  <c r="E39" i="340"/>
  <c r="M21" i="324"/>
  <c r="C36" i="347"/>
  <c r="C34" i="343"/>
  <c r="C30" i="349"/>
  <c r="F30" i="354"/>
  <c r="D21"/>
  <c r="E59" i="356"/>
  <c r="M10" i="338"/>
  <c r="C26" i="334"/>
  <c r="L49" i="324"/>
  <c r="D15" i="330"/>
  <c r="L44" i="326"/>
  <c r="D8" i="343"/>
  <c r="D22" i="339"/>
  <c r="E38" i="349"/>
  <c r="E41" i="334"/>
  <c r="K42" i="356"/>
  <c r="N26" i="325"/>
  <c r="L9" i="308"/>
  <c r="C19" i="350"/>
  <c r="K25" i="324"/>
  <c r="F18" i="344"/>
  <c r="N34" i="345"/>
  <c r="M30" i="308"/>
  <c r="F44" i="335"/>
  <c r="C35" i="350"/>
  <c r="M49" i="337"/>
  <c r="F70" i="356"/>
  <c r="E30" i="287"/>
  <c r="D495" i="268"/>
  <c r="D24" i="349"/>
  <c r="E20" i="344"/>
  <c r="E18" i="335"/>
  <c r="M31" i="308"/>
  <c r="D19" i="349"/>
  <c r="M40" i="324"/>
  <c r="L44" i="345"/>
  <c r="N21" i="325"/>
  <c r="D8" i="339"/>
  <c r="M17" i="337"/>
  <c r="E37" i="341"/>
  <c r="N17" i="338"/>
  <c r="C32" i="330"/>
  <c r="N12" i="308"/>
  <c r="F25" i="335"/>
  <c r="M35" i="345"/>
  <c r="M33" i="356"/>
  <c r="M25" i="346"/>
  <c r="D17" i="349"/>
  <c r="E35" i="331"/>
  <c r="J65" i="356"/>
  <c r="D18"/>
  <c r="F14" i="347"/>
  <c r="D27" i="354"/>
  <c r="C44" i="347"/>
  <c r="L36" i="328"/>
  <c r="D32" i="344"/>
  <c r="E53" i="356"/>
  <c r="C9" i="339"/>
  <c r="L28" i="286"/>
  <c r="N11"/>
  <c r="D44" i="354"/>
  <c r="L36" i="338"/>
  <c r="D37" i="356"/>
  <c r="J11"/>
  <c r="D65" i="354"/>
  <c r="N36" i="324"/>
  <c r="M14" i="325"/>
  <c r="K21" i="356"/>
  <c r="M29" i="324"/>
  <c r="E19" i="339"/>
  <c r="K18" i="338"/>
  <c r="E35" i="350"/>
  <c r="N25" i="324"/>
  <c r="E65" i="354"/>
  <c r="D13" i="344"/>
  <c r="D23" i="340"/>
  <c r="L43" i="308"/>
  <c r="E36" i="349"/>
  <c r="N16" i="351"/>
  <c r="L9" i="352"/>
  <c r="C17" i="335"/>
  <c r="D44" i="347"/>
  <c r="E23" i="339"/>
  <c r="C45" i="356"/>
  <c r="D24" i="350"/>
  <c r="F21" i="339"/>
  <c r="L34" i="324"/>
  <c r="C42" i="288"/>
  <c r="E43" i="350"/>
  <c r="E44" i="343"/>
  <c r="C16" i="344"/>
  <c r="D33" i="339"/>
  <c r="L31" i="326"/>
  <c r="N8" i="286"/>
  <c r="M40" i="345"/>
  <c r="E13" i="334"/>
  <c r="K29" i="338"/>
  <c r="C41" i="332"/>
  <c r="M37" i="337"/>
  <c r="F35" i="343"/>
  <c r="D42" i="332"/>
  <c r="M38" i="356"/>
  <c r="E15"/>
  <c r="N26" i="338"/>
  <c r="L21" i="351"/>
  <c r="L33" i="286"/>
  <c r="L24" i="324"/>
  <c r="C47" i="354"/>
  <c r="L66" i="356"/>
  <c r="D24" i="348"/>
  <c r="C27" i="349"/>
  <c r="D13" i="339"/>
  <c r="M29" i="286"/>
  <c r="M34" i="338"/>
  <c r="F28" i="335"/>
  <c r="L19" i="286"/>
  <c r="K13"/>
  <c r="N9" i="337"/>
  <c r="M32" i="352"/>
  <c r="D28" i="340"/>
  <c r="N30" i="325"/>
  <c r="M28" i="328"/>
  <c r="F28" i="340"/>
  <c r="D42" i="339"/>
  <c r="F18"/>
  <c r="F28" i="347"/>
  <c r="E42" i="332"/>
  <c r="E12" i="349"/>
  <c r="D15" i="356"/>
  <c r="L24" i="328"/>
  <c r="C33" i="334"/>
  <c r="J71" i="356"/>
  <c r="E31" i="344"/>
  <c r="J63" i="356"/>
  <c r="E26" i="340"/>
  <c r="C22" i="354"/>
  <c r="J47" i="356"/>
  <c r="C9" i="344"/>
  <c r="E11" i="330"/>
  <c r="C13" i="347"/>
  <c r="D13" i="356"/>
  <c r="D14" i="343"/>
  <c r="E26" i="344"/>
  <c r="C28" i="342"/>
  <c r="E14" i="354"/>
  <c r="D9" i="356"/>
  <c r="E38" i="348"/>
  <c r="F36" i="350"/>
  <c r="C28" i="349"/>
  <c r="E34" i="343"/>
  <c r="C15" i="347"/>
  <c r="D17"/>
  <c r="F12"/>
  <c r="N24" i="351"/>
  <c r="C12" i="335"/>
  <c r="L37" i="319"/>
  <c r="N33" i="352"/>
  <c r="K10" i="328"/>
  <c r="J10" i="356"/>
  <c r="E8" i="339"/>
  <c r="K12" i="352"/>
  <c r="F32" i="344"/>
  <c r="N44" i="337"/>
  <c r="K9"/>
  <c r="F13" i="340"/>
  <c r="K9" i="325"/>
  <c r="D41" i="333"/>
  <c r="F26" i="335"/>
  <c r="C28" i="331"/>
  <c r="D13" i="350"/>
  <c r="C29" i="347"/>
  <c r="K52" i="324"/>
  <c r="E12" i="356"/>
  <c r="E44" i="340"/>
  <c r="F44" i="347"/>
  <c r="E37" i="342"/>
  <c r="N37" i="352"/>
  <c r="L19" i="356"/>
  <c r="D71"/>
  <c r="M43"/>
  <c r="F67" i="354"/>
  <c r="C43" i="331"/>
  <c r="M72" i="356"/>
  <c r="C69"/>
  <c r="N19" i="345"/>
  <c r="C38" i="347"/>
  <c r="F28" i="339"/>
  <c r="K27" i="319"/>
  <c r="D44" i="348"/>
  <c r="F33" i="347"/>
  <c r="M52" i="356"/>
  <c r="M19" i="326"/>
  <c r="E30" i="350"/>
  <c r="D13" i="348"/>
  <c r="F42" i="347"/>
  <c r="K32" i="328"/>
  <c r="E13" i="349"/>
  <c r="D34" i="341"/>
  <c r="N38" i="325"/>
  <c r="D28" i="339"/>
  <c r="E14" i="330"/>
  <c r="K15" i="308"/>
  <c r="K8" i="324"/>
  <c r="E18" i="343"/>
  <c r="C23" i="342"/>
  <c r="L8" i="338"/>
  <c r="C23" i="356"/>
  <c r="M17" i="338"/>
  <c r="C32" i="348"/>
  <c r="C36" i="342"/>
  <c r="F12" i="334"/>
  <c r="F26" i="330"/>
  <c r="L16" i="345"/>
  <c r="F34" i="350"/>
  <c r="E52" i="354"/>
  <c r="E16" i="348"/>
  <c r="D43" i="347"/>
  <c r="L47" i="356"/>
  <c r="C9" i="349"/>
  <c r="F19" i="339"/>
  <c r="F36" i="334"/>
  <c r="K50" i="324"/>
  <c r="F29" i="349"/>
  <c r="F56" i="354"/>
  <c r="L51" i="324"/>
  <c r="M34" i="337"/>
  <c r="L13" i="351"/>
  <c r="E25" i="356"/>
  <c r="K9" i="346"/>
  <c r="E22" i="356"/>
  <c r="F9" i="349"/>
  <c r="C42" i="335"/>
  <c r="E62" i="354"/>
  <c r="F40" i="334"/>
  <c r="K13" i="351"/>
  <c r="C16" i="348"/>
  <c r="N24" i="324"/>
  <c r="N35" i="325"/>
  <c r="K8" i="356"/>
  <c r="L34" i="328"/>
  <c r="M33"/>
  <c r="C9" i="330"/>
  <c r="F25"/>
  <c r="C29" i="350"/>
  <c r="J18" i="356"/>
  <c r="M48" i="326"/>
  <c r="J14" i="356"/>
  <c r="K7"/>
  <c r="C25" i="354"/>
  <c r="L19" i="328"/>
  <c r="D23" i="350"/>
  <c r="D22" i="356"/>
  <c r="D44" i="333"/>
  <c r="N40" i="326"/>
  <c r="L32" i="286"/>
  <c r="F28" i="354"/>
  <c r="K13" i="324"/>
  <c r="E22" i="350"/>
  <c r="D28" i="341"/>
  <c r="L25" i="308"/>
  <c r="C25" i="340"/>
  <c r="K20" i="337"/>
  <c r="D17" i="343"/>
  <c r="L31" i="308"/>
  <c r="D31" i="341"/>
  <c r="C20" i="340"/>
  <c r="L8" i="308"/>
  <c r="K26" i="319"/>
  <c r="M42" i="337"/>
  <c r="E42" i="349"/>
  <c r="N40" i="337"/>
  <c r="C29" i="343"/>
  <c r="M27" i="346"/>
  <c r="M21" i="308"/>
  <c r="K40" i="337"/>
  <c r="D32" i="349"/>
  <c r="C33" i="350"/>
  <c r="L50" i="337"/>
  <c r="F31" i="340"/>
  <c r="J51" i="356"/>
  <c r="E9" i="349"/>
  <c r="L35" i="319"/>
  <c r="M29"/>
  <c r="F26" i="339"/>
  <c r="E18" i="356"/>
  <c r="M8" i="324"/>
  <c r="F14" i="342"/>
  <c r="M44" i="308"/>
  <c r="E27" i="343"/>
  <c r="E17" i="330"/>
  <c r="N45" i="324"/>
  <c r="K14" i="326"/>
  <c r="K20" i="352"/>
  <c r="K28" i="286"/>
  <c r="M33" i="319"/>
  <c r="D34" i="335"/>
  <c r="F33" i="342"/>
  <c r="M27" i="325"/>
  <c r="E13" i="340"/>
  <c r="K21" i="338"/>
  <c r="E30" i="348"/>
  <c r="E32" i="335"/>
  <c r="E35" i="347"/>
  <c r="K34" i="326"/>
  <c r="N24" i="352"/>
  <c r="K8" i="351"/>
  <c r="K24" i="352"/>
  <c r="M16" i="337"/>
  <c r="E38" i="356"/>
  <c r="L17" i="351"/>
  <c r="D34" i="331"/>
  <c r="E32" i="348"/>
  <c r="E38" i="342"/>
  <c r="K19" i="286"/>
  <c r="F31" i="335"/>
  <c r="N9" i="346"/>
  <c r="E42" i="341"/>
  <c r="F15" i="344"/>
  <c r="C23" i="341"/>
  <c r="M45" i="337"/>
  <c r="C8" i="350"/>
  <c r="N19" i="319"/>
  <c r="L42" i="337"/>
  <c r="K16" i="356"/>
  <c r="E35" i="335"/>
  <c r="N19" i="352"/>
  <c r="D39" i="344"/>
  <c r="M27" i="345"/>
  <c r="L33" i="319"/>
  <c r="N32" i="352"/>
  <c r="E14" i="339"/>
  <c r="M9" i="337"/>
  <c r="E26" i="342"/>
  <c r="M30" i="356"/>
  <c r="F38" i="331"/>
  <c r="C9" i="354"/>
  <c r="N33" i="337"/>
  <c r="K13" i="308"/>
  <c r="F11" i="342"/>
  <c r="F11" i="350"/>
  <c r="D37" i="331"/>
  <c r="L10" i="352"/>
  <c r="D16" i="340"/>
  <c r="M50" i="356"/>
  <c r="E17" i="350"/>
  <c r="D27" i="330"/>
  <c r="N28" i="351"/>
  <c r="L9" i="286"/>
  <c r="C10" i="349"/>
  <c r="L12" i="324"/>
  <c r="E14" i="348"/>
  <c r="N40" i="324"/>
  <c r="C26" i="339"/>
  <c r="K72" i="356"/>
  <c r="M19" i="328"/>
  <c r="M10" i="351"/>
  <c r="K55" i="356"/>
  <c r="E29"/>
  <c r="C14" i="340"/>
  <c r="K44" i="326"/>
  <c r="N52" i="324"/>
  <c r="D48" i="356"/>
  <c r="F26" i="334"/>
  <c r="K11" i="346"/>
  <c r="C39" i="347"/>
  <c r="F10" i="350"/>
  <c r="F40" i="341"/>
  <c r="D34" i="348"/>
  <c r="C11" i="334"/>
  <c r="D9" i="342"/>
  <c r="M67" i="356"/>
  <c r="F27" i="343"/>
  <c r="M33" i="351"/>
  <c r="E40" i="342"/>
  <c r="K8" i="325"/>
  <c r="M8" i="346"/>
  <c r="N26" i="352"/>
  <c r="L24" i="345"/>
  <c r="F44" i="340"/>
  <c r="F50" i="354"/>
  <c r="D22" i="330"/>
  <c r="N29" i="345"/>
  <c r="D29" i="341"/>
  <c r="E31" i="354"/>
  <c r="C25" i="344"/>
  <c r="J7" i="356"/>
  <c r="L58"/>
  <c r="F33" i="354"/>
  <c r="F35" i="331"/>
  <c r="C15" i="350"/>
  <c r="AL36" i="353"/>
  <c r="D36" i="342"/>
  <c r="N44" i="324"/>
  <c r="C15" i="340"/>
  <c r="D14" i="335"/>
  <c r="E44" i="288"/>
  <c r="D478" i="268"/>
  <c r="J26" i="356"/>
  <c r="C13" i="334"/>
  <c r="M28" i="337"/>
  <c r="D20" i="340"/>
  <c r="L37" i="346"/>
  <c r="C38" i="339"/>
  <c r="F21" i="343"/>
  <c r="D37" i="332"/>
  <c r="L46" i="326"/>
  <c r="D33" i="343"/>
  <c r="D28" i="335"/>
  <c r="F20" i="347"/>
  <c r="K17" i="286"/>
  <c r="N10" i="325"/>
  <c r="M10" i="324"/>
  <c r="M7" i="356"/>
  <c r="F14" i="340"/>
  <c r="C38"/>
  <c r="D30" i="354"/>
  <c r="K48" i="324"/>
  <c r="M10" i="328"/>
  <c r="AL24" i="353"/>
  <c r="AO24" s="1"/>
  <c r="N27" i="351"/>
  <c r="D41" i="344"/>
  <c r="F24" i="340"/>
  <c r="M41" i="326"/>
  <c r="M68" i="356"/>
  <c r="D26" i="348"/>
  <c r="C43"/>
  <c r="M47" i="356"/>
  <c r="L21" i="328"/>
  <c r="C61" i="356"/>
  <c r="F36" i="344"/>
  <c r="L38" i="308"/>
  <c r="F38" i="339"/>
  <c r="M25" i="319"/>
  <c r="F11" i="330"/>
  <c r="V44" i="353" s="1"/>
  <c r="L11" i="356"/>
  <c r="E13" i="342"/>
  <c r="K47" i="325"/>
  <c r="D57" i="354"/>
  <c r="E39" i="332"/>
  <c r="E37" i="334"/>
  <c r="M33" i="286"/>
  <c r="E39" i="334"/>
  <c r="E16" i="344"/>
  <c r="D18" i="348"/>
  <c r="C13" i="335"/>
  <c r="L56" i="356"/>
  <c r="E15" i="339"/>
  <c r="N28" i="352"/>
  <c r="L61" i="356"/>
  <c r="D70"/>
  <c r="C39" i="334"/>
  <c r="E30" i="341"/>
  <c r="F58" i="354"/>
  <c r="N17" i="308"/>
  <c r="C15" i="349"/>
  <c r="F36" i="342"/>
  <c r="M37" i="356"/>
  <c r="F27" i="349"/>
  <c r="F27" i="347"/>
  <c r="AJ7" i="353"/>
  <c r="K52"/>
  <c r="K31"/>
  <c r="K41"/>
  <c r="K42"/>
  <c r="K59"/>
  <c r="L26"/>
  <c r="L39"/>
  <c r="L31"/>
  <c r="K56"/>
  <c r="L60"/>
  <c r="O9"/>
  <c r="C44" i="332"/>
  <c r="Z41" i="353"/>
  <c r="Z58"/>
  <c r="Z50"/>
  <c r="AA57"/>
  <c r="AA54"/>
  <c r="W59"/>
  <c r="W25"/>
  <c r="AD25" s="1"/>
  <c r="V26"/>
  <c r="W60"/>
  <c r="AD60" s="1"/>
  <c r="Z48"/>
  <c r="Z46"/>
  <c r="Z59"/>
  <c r="AA55"/>
  <c r="Z49"/>
  <c r="AA49"/>
  <c r="AD59"/>
  <c r="AA56"/>
  <c r="Z60"/>
  <c r="Z47"/>
  <c r="AA51"/>
  <c r="Z34"/>
  <c r="AA50"/>
  <c r="J9" i="356"/>
  <c r="M28" i="352"/>
  <c r="K34" i="351"/>
  <c r="D18" i="344"/>
  <c r="K38" i="326"/>
  <c r="D43" i="341"/>
  <c r="K37" i="337"/>
  <c r="D28" i="343"/>
  <c r="D30" i="350"/>
  <c r="L72" i="356"/>
  <c r="M32" i="286"/>
  <c r="F8" i="339"/>
  <c r="C15" i="334"/>
  <c r="M27" i="338"/>
  <c r="N26" i="326"/>
  <c r="N13" i="351"/>
  <c r="K47" i="356"/>
  <c r="D32" i="348"/>
  <c r="C43" i="354"/>
  <c r="D20" i="339"/>
  <c r="K23" i="326"/>
  <c r="D24" i="344"/>
  <c r="F52" i="354"/>
  <c r="F24" i="335"/>
  <c r="F34" i="341"/>
  <c r="E13" i="343"/>
  <c r="D12" i="354"/>
  <c r="D16" i="330"/>
  <c r="K36" i="286"/>
  <c r="M35" i="338"/>
  <c r="C29" i="344"/>
  <c r="C21"/>
  <c r="F10" i="342"/>
  <c r="D9" i="348"/>
  <c r="D46" i="356"/>
  <c r="L17" i="338"/>
  <c r="C33" i="330"/>
  <c r="L34" i="337"/>
  <c r="F31" i="349"/>
  <c r="K14" i="325"/>
  <c r="L51" i="337"/>
  <c r="K18" i="356"/>
  <c r="E27" i="339"/>
  <c r="N35" i="338"/>
  <c r="L27" i="319"/>
  <c r="N34" i="346"/>
  <c r="N16" i="325"/>
  <c r="C33" i="348"/>
  <c r="M34" i="308"/>
  <c r="D18" i="350"/>
  <c r="L12" i="346"/>
  <c r="N12" i="324"/>
  <c r="M26" i="319"/>
  <c r="D26" i="343"/>
  <c r="D23" i="347"/>
  <c r="D32" i="340"/>
  <c r="E56" i="354"/>
  <c r="F27" i="356"/>
  <c r="L52" i="324"/>
  <c r="D30" i="340"/>
  <c r="D15" i="349"/>
  <c r="M13" i="356"/>
  <c r="C28" i="350"/>
  <c r="D53" i="356"/>
  <c r="D72"/>
  <c r="L36" i="345"/>
  <c r="N13" i="324"/>
  <c r="F30" i="347"/>
  <c r="C27" i="344"/>
  <c r="C35" i="343"/>
  <c r="L67" i="356"/>
  <c r="C12" i="340"/>
  <c r="C65" i="356"/>
  <c r="K22" i="325"/>
  <c r="K44" i="356"/>
  <c r="D10" i="335"/>
  <c r="N53" i="324"/>
  <c r="E34" i="335"/>
  <c r="D35" i="350"/>
  <c r="L9" i="326"/>
  <c r="N20" i="346"/>
  <c r="E17" i="354"/>
  <c r="M13" i="308"/>
  <c r="L17" i="328"/>
  <c r="C28" i="348"/>
  <c r="D50" i="356"/>
  <c r="C27" i="347"/>
  <c r="C11" i="343"/>
  <c r="E41" i="332"/>
  <c r="M38" i="326"/>
  <c r="K17" i="356"/>
  <c r="D10" i="350"/>
  <c r="D27" i="335"/>
  <c r="M31" i="356"/>
  <c r="F32" i="350"/>
  <c r="E23" i="347"/>
  <c r="C18" i="356"/>
  <c r="L37" i="345"/>
  <c r="K57" i="356"/>
  <c r="C40" i="331"/>
  <c r="C40" i="334"/>
  <c r="C38" i="349"/>
  <c r="C12" i="344"/>
  <c r="D26" i="347"/>
  <c r="D23" i="348"/>
  <c r="L37" i="337"/>
  <c r="L25" i="351"/>
  <c r="F31" i="343"/>
  <c r="D8" i="330"/>
  <c r="C22" i="348"/>
  <c r="F22" i="335"/>
  <c r="M45" i="324"/>
  <c r="L29" i="352"/>
  <c r="C22" i="330"/>
  <c r="N15" i="326"/>
  <c r="K9" i="308"/>
  <c r="C38" i="341"/>
  <c r="C18" i="340"/>
  <c r="M29" i="338"/>
  <c r="K41" i="356"/>
  <c r="E28" i="335"/>
  <c r="M13" i="319"/>
  <c r="J43" i="356"/>
  <c r="C30" i="343"/>
  <c r="L39" i="308"/>
  <c r="N35" i="328"/>
  <c r="N41" i="324"/>
  <c r="C19" i="354"/>
  <c r="N34" i="286"/>
  <c r="M27"/>
  <c r="C37" i="356"/>
  <c r="F37"/>
  <c r="D44" i="332"/>
  <c r="E15" i="342"/>
  <c r="D22" i="334"/>
  <c r="C32" i="354"/>
  <c r="E30" i="356"/>
  <c r="C43" i="332"/>
  <c r="L18" i="345"/>
  <c r="D39" i="341"/>
  <c r="C10" i="350"/>
  <c r="N18" i="286"/>
  <c r="M61" i="356"/>
  <c r="F31" i="354"/>
  <c r="D12" i="339"/>
  <c r="F29" i="354"/>
  <c r="C17" i="339"/>
  <c r="K37" i="324"/>
  <c r="D37" i="350"/>
  <c r="N18" i="338"/>
  <c r="M43" i="345"/>
  <c r="D31" i="354"/>
  <c r="D28" i="342"/>
  <c r="C46" i="356"/>
  <c r="N34" i="337"/>
  <c r="C44" i="356"/>
  <c r="C11" i="339"/>
  <c r="J35" i="356"/>
  <c r="F12" i="348"/>
  <c r="E67" i="356"/>
  <c r="M10" i="337"/>
  <c r="M34" i="326"/>
  <c r="K35" i="286"/>
  <c r="E39" i="344"/>
  <c r="C17" i="349"/>
  <c r="K11" i="345"/>
  <c r="E42" i="340"/>
  <c r="L49" i="326"/>
  <c r="E11" i="335"/>
  <c r="F43" i="344"/>
  <c r="D64" i="356"/>
  <c r="L29" i="308"/>
  <c r="C39" i="342"/>
  <c r="E47" i="354"/>
  <c r="D15"/>
  <c r="E47" i="356"/>
  <c r="C30" i="287"/>
  <c r="E31" i="330"/>
  <c r="C25" i="356"/>
  <c r="F43" i="354"/>
  <c r="C47" i="356"/>
  <c r="N45" i="337"/>
  <c r="D29" i="287"/>
  <c r="C494" i="268"/>
  <c r="F38" i="343"/>
  <c r="M35" i="326"/>
  <c r="L48"/>
  <c r="C37" i="344"/>
  <c r="F40" i="331"/>
  <c r="C39" i="344"/>
  <c r="M37" i="352"/>
  <c r="D55" i="354"/>
  <c r="N9" i="324"/>
  <c r="L35" i="308"/>
  <c r="C28" i="330"/>
  <c r="C17" i="342"/>
  <c r="M23" i="325"/>
  <c r="K8" i="337"/>
  <c r="K27" i="345"/>
  <c r="N19" i="286"/>
  <c r="N32" i="325"/>
  <c r="K36" i="345"/>
  <c r="E37" i="348"/>
  <c r="N8" i="319"/>
  <c r="M28" i="356"/>
  <c r="F17" i="350"/>
  <c r="D41" i="341"/>
  <c r="F33" i="335"/>
  <c r="N17" i="337"/>
  <c r="K21" i="326"/>
  <c r="M36" i="356"/>
  <c r="M26" i="345"/>
  <c r="C14" i="348"/>
  <c r="E43" i="340"/>
  <c r="K22" i="326"/>
  <c r="N33" i="346"/>
  <c r="M29" i="328"/>
  <c r="L37" i="356"/>
  <c r="F19" i="344"/>
  <c r="D16" i="342"/>
  <c r="L17" i="308"/>
  <c r="K26" i="356"/>
  <c r="N29" i="319"/>
  <c r="J44" i="356"/>
  <c r="F24" i="339"/>
  <c r="L60" i="356"/>
  <c r="E31" i="341"/>
  <c r="K49" i="337"/>
  <c r="C31" i="287"/>
  <c r="D40" i="334"/>
  <c r="M36" i="308"/>
  <c r="F32" i="342"/>
  <c r="E43" i="339"/>
  <c r="F42" i="344"/>
  <c r="F62" i="354"/>
  <c r="C51" i="356"/>
  <c r="E32" i="344"/>
  <c r="E66" i="356"/>
  <c r="M34" i="346"/>
  <c r="L28" i="328"/>
  <c r="M38" i="325"/>
  <c r="C40" i="332"/>
  <c r="L26" i="308"/>
  <c r="D43" i="348"/>
  <c r="E36" i="347"/>
  <c r="L34" i="286"/>
  <c r="C18" i="347"/>
  <c r="D41" i="288"/>
  <c r="C475" i="268" s="1"/>
  <c r="C17" i="344"/>
  <c r="F29" i="350"/>
  <c r="J13" i="356"/>
  <c r="F19" i="342"/>
  <c r="F34" i="340"/>
  <c r="D32" i="356"/>
  <c r="K34" i="324"/>
  <c r="K41" i="345"/>
  <c r="C21" i="330"/>
  <c r="L9" i="345"/>
  <c r="C24" i="342"/>
  <c r="K36" i="351"/>
  <c r="F39" i="348"/>
  <c r="F26" i="340"/>
  <c r="E34" i="341"/>
  <c r="M48" i="356"/>
  <c r="K24"/>
  <c r="K29" i="324"/>
  <c r="D60" i="356"/>
  <c r="C32" i="342"/>
  <c r="D27" i="349"/>
  <c r="M36" i="346"/>
  <c r="M23" i="356"/>
  <c r="D33" i="340"/>
  <c r="K33" i="356"/>
  <c r="N35" i="308"/>
  <c r="E44" i="332"/>
  <c r="C11" i="344"/>
  <c r="C20" i="343"/>
  <c r="M11" i="324"/>
  <c r="F8" i="348"/>
  <c r="F24" i="341"/>
  <c r="E15" i="343"/>
  <c r="M21" i="325"/>
  <c r="F44" i="339"/>
  <c r="F26" i="343"/>
  <c r="K65" i="356"/>
  <c r="C8" i="344"/>
  <c r="D37" i="341"/>
  <c r="E41" i="342"/>
  <c r="K35" i="356"/>
  <c r="N35" i="319"/>
  <c r="N26" i="346"/>
  <c r="K33" i="337"/>
  <c r="D42" i="348"/>
  <c r="K36" i="352"/>
  <c r="F12" i="349"/>
  <c r="N49" i="337"/>
  <c r="E68" i="356"/>
  <c r="M20" i="324"/>
  <c r="M21" i="352"/>
  <c r="F44" i="342"/>
  <c r="D63" i="354"/>
  <c r="D33" i="334"/>
  <c r="K12" i="326"/>
  <c r="E28" i="348"/>
  <c r="C54" i="354"/>
  <c r="D39" i="333"/>
  <c r="F13" i="347"/>
  <c r="F47" i="356"/>
  <c r="F34" i="342"/>
  <c r="L46" i="325"/>
  <c r="N25"/>
  <c r="C42" i="343"/>
  <c r="C26" i="330"/>
  <c r="F14" i="344"/>
  <c r="E10" i="348"/>
  <c r="E11" i="349"/>
  <c r="K33" i="286"/>
  <c r="M17" i="328"/>
  <c r="N27" i="345"/>
  <c r="K18" i="324"/>
  <c r="F10" i="354"/>
  <c r="C38" i="344"/>
  <c r="N11" i="319"/>
  <c r="K26" i="337"/>
  <c r="L10" i="308"/>
  <c r="E19" i="342"/>
  <c r="C10" i="356"/>
  <c r="F9" i="339"/>
  <c r="E44" i="348"/>
  <c r="N24" i="319"/>
  <c r="C41" i="339"/>
  <c r="E50" i="356"/>
  <c r="E23" i="342"/>
  <c r="L27" i="351"/>
  <c r="K24" i="338"/>
  <c r="C43" i="342"/>
  <c r="J46" i="356"/>
  <c r="C11" i="349"/>
  <c r="K16" i="325"/>
  <c r="N37" i="308"/>
  <c r="F13" i="335"/>
  <c r="L27" i="346"/>
  <c r="L17" i="286"/>
  <c r="D56" i="354"/>
  <c r="F20" i="350"/>
  <c r="K17" i="324"/>
  <c r="L11" i="326"/>
  <c r="M16" i="319"/>
  <c r="E43" i="341"/>
  <c r="K21" i="308"/>
  <c r="E24" i="339"/>
  <c r="C19" i="348"/>
  <c r="F64" i="354"/>
  <c r="F23" i="348"/>
  <c r="F37" i="339"/>
  <c r="L18" i="324"/>
  <c r="E23" i="334"/>
  <c r="K45" i="324"/>
  <c r="D37" i="344"/>
  <c r="F31" i="350"/>
  <c r="K32" i="326"/>
  <c r="F66" i="354"/>
  <c r="C28" i="340"/>
  <c r="F27" i="342"/>
  <c r="C23" i="334"/>
  <c r="F58" i="356"/>
  <c r="L28"/>
  <c r="F10" i="347"/>
  <c r="E29" i="330"/>
  <c r="D23" i="339"/>
  <c r="N51" i="324"/>
  <c r="D36" i="347"/>
  <c r="F9" i="342"/>
  <c r="E39"/>
  <c r="C12" i="334"/>
  <c r="F13" i="354"/>
  <c r="N9" i="325"/>
  <c r="F38" i="347"/>
  <c r="C48" i="354"/>
  <c r="F16" i="348"/>
  <c r="D8" i="340"/>
  <c r="D37" i="335"/>
  <c r="K51" i="356"/>
  <c r="N14" i="325"/>
  <c r="C26" i="350"/>
  <c r="C32" i="343"/>
  <c r="D33" i="356"/>
  <c r="C8" i="342"/>
  <c r="N25" i="286"/>
  <c r="F30" i="339"/>
  <c r="E40" i="350"/>
  <c r="D52" i="356"/>
  <c r="D23" i="344"/>
  <c r="M45" i="325"/>
  <c r="F40" i="340"/>
  <c r="C38" i="342"/>
  <c r="D40" i="333"/>
  <c r="C19" i="356"/>
  <c r="K46"/>
  <c r="E14"/>
  <c r="F27" i="354"/>
  <c r="F8" i="343"/>
  <c r="K53" i="324"/>
  <c r="K27" i="352"/>
  <c r="C41" i="333"/>
  <c r="D31" i="349"/>
  <c r="K13" i="319"/>
  <c r="K35" i="328"/>
  <c r="E39" i="350"/>
  <c r="N24" i="345"/>
  <c r="N21" i="326"/>
  <c r="L12" i="345"/>
  <c r="C42" i="356"/>
  <c r="D12" i="340"/>
  <c r="D25" i="350"/>
  <c r="F33"/>
  <c r="L9" i="356"/>
  <c r="K37" i="325"/>
  <c r="C19" i="335"/>
  <c r="K66" i="356"/>
  <c r="F31" i="348"/>
  <c r="D11" i="334"/>
  <c r="C32" i="356"/>
  <c r="K18" i="352"/>
  <c r="L15" i="308"/>
  <c r="D25" i="347"/>
  <c r="C44" i="343"/>
  <c r="C14" i="356"/>
  <c r="M32"/>
  <c r="C44" i="331"/>
  <c r="N25" i="346"/>
  <c r="F20" i="340"/>
  <c r="M53" i="356"/>
  <c r="L8" i="286"/>
  <c r="C20" i="350"/>
  <c r="L25" i="337"/>
  <c r="L49" i="325"/>
  <c r="C9" i="356"/>
  <c r="L24" i="319"/>
  <c r="C8" i="354"/>
  <c r="C10" i="344"/>
  <c r="C68" i="356"/>
  <c r="K8" i="352"/>
  <c r="E39" i="333"/>
  <c r="M44" i="356"/>
  <c r="N19" i="351"/>
  <c r="K32" i="319"/>
  <c r="J61" i="356"/>
  <c r="F23" i="347"/>
  <c r="C25" i="349"/>
  <c r="F20" i="344"/>
  <c r="E28"/>
  <c r="F42" i="331"/>
  <c r="AL59" i="353" s="1"/>
  <c r="F43" i="340"/>
  <c r="C41" i="341"/>
  <c r="E25" i="344"/>
  <c r="E25" i="340"/>
  <c r="L44" i="325"/>
  <c r="F41" i="334"/>
  <c r="D67" i="354"/>
  <c r="E43" i="347"/>
  <c r="C23" i="348"/>
  <c r="D19" i="343"/>
  <c r="L21" i="324"/>
  <c r="C22" i="343"/>
  <c r="C67" i="356"/>
  <c r="C10" i="340"/>
  <c r="M27" i="351"/>
  <c r="F39" i="349"/>
  <c r="D31" i="356"/>
  <c r="D44" i="343"/>
  <c r="D12" i="342"/>
  <c r="M48" i="337"/>
  <c r="L63" i="356"/>
  <c r="L45" i="345"/>
  <c r="F36" i="356"/>
  <c r="L28" i="352"/>
  <c r="F25" i="348"/>
  <c r="D34" i="356"/>
  <c r="K10" i="351"/>
  <c r="E9" i="348"/>
  <c r="C18" i="350"/>
  <c r="D38" i="344"/>
  <c r="E12" i="348"/>
  <c r="C36" i="339"/>
  <c r="D21" i="335"/>
  <c r="E36" i="344"/>
  <c r="K34" i="352"/>
  <c r="N21" i="328"/>
  <c r="D13" i="349"/>
  <c r="N49" i="326"/>
  <c r="F36" i="340"/>
  <c r="K8" i="345"/>
  <c r="L24" i="337"/>
  <c r="E51" i="354"/>
  <c r="L26" i="346"/>
  <c r="C32" i="339"/>
  <c r="C31" i="348"/>
  <c r="F31" i="334"/>
  <c r="C12" i="348"/>
  <c r="C7" i="356"/>
  <c r="L19" i="346"/>
  <c r="E24" i="330"/>
  <c r="C44" i="354"/>
  <c r="K38" i="308"/>
  <c r="D35" i="340"/>
  <c r="C13" i="348"/>
  <c r="C43" i="341"/>
  <c r="E20" i="356"/>
  <c r="N10" i="337"/>
  <c r="M27" i="356"/>
  <c r="K16" i="351"/>
  <c r="D40" i="340"/>
  <c r="D11" i="347"/>
  <c r="C41" i="340"/>
  <c r="K26" i="326"/>
  <c r="N41" i="345"/>
  <c r="N23" i="326"/>
  <c r="M18" i="328"/>
  <c r="N35" i="324"/>
  <c r="N9" i="286"/>
  <c r="J32" i="356"/>
  <c r="F20"/>
  <c r="K44" i="325"/>
  <c r="K29" i="308"/>
  <c r="E31" i="343"/>
  <c r="D19" i="356"/>
  <c r="K67"/>
  <c r="M37" i="325"/>
  <c r="D14" i="344"/>
  <c r="K25" i="337"/>
  <c r="K27" i="286"/>
  <c r="D12" i="356"/>
  <c r="M20" i="338"/>
  <c r="E22" i="349"/>
  <c r="E39" i="348"/>
  <c r="C62" i="356"/>
  <c r="E28" i="347"/>
  <c r="F37" i="342"/>
  <c r="N37" i="286"/>
  <c r="D37" i="349"/>
  <c r="C27" i="340"/>
  <c r="N21" i="352"/>
  <c r="K30" i="326"/>
  <c r="C41" i="348"/>
  <c r="F11" i="347"/>
  <c r="L53" i="356"/>
  <c r="F28" i="350"/>
  <c r="M37" i="326"/>
  <c r="L14" i="356"/>
  <c r="D19" i="340"/>
  <c r="N9" i="308"/>
  <c r="N45" i="325"/>
  <c r="E26" i="339"/>
  <c r="F8" i="340"/>
  <c r="J25" i="356"/>
  <c r="D29" i="354"/>
  <c r="M33" i="324"/>
  <c r="F59" i="354"/>
  <c r="AJ43" i="353"/>
  <c r="AJ46"/>
  <c r="AI50"/>
  <c r="AJ58"/>
  <c r="AI38"/>
  <c r="AI60"/>
  <c r="AJ48"/>
  <c r="AJ21"/>
  <c r="AO21"/>
  <c r="AJ52"/>
  <c r="AI35"/>
  <c r="AI11"/>
  <c r="AJ15"/>
  <c r="AO15" s="1"/>
  <c r="AK30"/>
  <c r="L48" i="324"/>
  <c r="D33" i="350"/>
  <c r="N10" i="328"/>
  <c r="F8" i="342"/>
  <c r="M32" i="325"/>
  <c r="C13" i="330"/>
  <c r="F61" i="356"/>
  <c r="K47" i="326"/>
  <c r="D61" i="354"/>
  <c r="D53"/>
  <c r="C17" i="343"/>
  <c r="E30" i="349"/>
  <c r="K16" i="326"/>
  <c r="M46" i="356"/>
  <c r="K25" i="338"/>
  <c r="AO7" i="353"/>
  <c r="AO14"/>
  <c r="AL55"/>
  <c r="AK49"/>
  <c r="AK28"/>
  <c r="AL45"/>
  <c r="AK58"/>
  <c r="AL58"/>
  <c r="AO58" s="1"/>
  <c r="AK22"/>
  <c r="AK59"/>
  <c r="AK53"/>
  <c r="AK60"/>
  <c r="AL41"/>
  <c r="AK34"/>
  <c r="AK57"/>
  <c r="AK50"/>
  <c r="AK25"/>
  <c r="AK46"/>
  <c r="AL46"/>
  <c r="AO46" s="1"/>
  <c r="AK37"/>
  <c r="AK47"/>
  <c r="AK40"/>
  <c r="AK24"/>
  <c r="AL30"/>
  <c r="AK43"/>
  <c r="AL34"/>
  <c r="AK51"/>
  <c r="AL44"/>
  <c r="AL35"/>
  <c r="AL39"/>
  <c r="AO39" s="1"/>
  <c r="AK35"/>
  <c r="AK39"/>
  <c r="AL61"/>
  <c r="AL25"/>
  <c r="AK44"/>
  <c r="AL40"/>
  <c r="AL37"/>
  <c r="AL43"/>
  <c r="AK61"/>
  <c r="AK52"/>
  <c r="AL60"/>
  <c r="AL54"/>
  <c r="AL51"/>
  <c r="AO51" s="1"/>
  <c r="AK26"/>
  <c r="AL49"/>
  <c r="AL27"/>
  <c r="AK38"/>
  <c r="AK42"/>
  <c r="AK36"/>
  <c r="AK27"/>
  <c r="AL38"/>
  <c r="AK55"/>
  <c r="AK48"/>
  <c r="AL47"/>
  <c r="AK56"/>
  <c r="AL53"/>
  <c r="AL56"/>
  <c r="AL28"/>
  <c r="AL48"/>
  <c r="AL26"/>
  <c r="E495" i="268"/>
  <c r="K30" i="353"/>
  <c r="L42"/>
  <c r="L41"/>
  <c r="L13"/>
  <c r="L49"/>
  <c r="L22"/>
  <c r="K38"/>
  <c r="L33"/>
  <c r="L44"/>
  <c r="K25"/>
  <c r="K13"/>
  <c r="K61"/>
  <c r="K39"/>
  <c r="K48"/>
  <c r="K33"/>
  <c r="K32"/>
  <c r="K53"/>
  <c r="L48"/>
  <c r="L55"/>
  <c r="K37"/>
  <c r="L54"/>
  <c r="L34"/>
  <c r="K51"/>
  <c r="K24"/>
  <c r="L29"/>
  <c r="K55"/>
  <c r="L45"/>
  <c r="L47"/>
  <c r="K58"/>
  <c r="K35"/>
  <c r="K43"/>
  <c r="L50"/>
  <c r="L51"/>
  <c r="K44"/>
  <c r="L32"/>
  <c r="K47"/>
  <c r="K60"/>
  <c r="K50"/>
  <c r="K40"/>
  <c r="K49"/>
  <c r="L59"/>
  <c r="L61"/>
  <c r="L52"/>
  <c r="L38"/>
  <c r="O38" s="1"/>
  <c r="K22"/>
  <c r="L57"/>
  <c r="L30"/>
  <c r="K29"/>
  <c r="L56"/>
  <c r="K34"/>
  <c r="L40"/>
  <c r="L46"/>
  <c r="L37"/>
  <c r="L43"/>
  <c r="K46"/>
  <c r="L24"/>
  <c r="O24" s="1"/>
  <c r="L35"/>
  <c r="L53"/>
  <c r="K45"/>
  <c r="K54"/>
  <c r="K26"/>
  <c r="K57"/>
  <c r="L25"/>
  <c r="L58"/>
  <c r="J21"/>
  <c r="O21" s="1"/>
  <c r="J11"/>
  <c r="O11" s="1"/>
  <c r="J17"/>
  <c r="O17" s="1"/>
  <c r="I36"/>
  <c r="J12"/>
  <c r="O12" s="1"/>
  <c r="J19"/>
  <c r="O19" s="1"/>
  <c r="I13"/>
  <c r="I16"/>
  <c r="J25"/>
  <c r="J29"/>
  <c r="O29" s="1"/>
  <c r="I7"/>
  <c r="J26"/>
  <c r="O26" s="1"/>
  <c r="J7"/>
  <c r="O7" s="1"/>
  <c r="J13"/>
  <c r="O13" s="1"/>
  <c r="AP13" s="1"/>
  <c r="J36"/>
  <c r="O36" s="1"/>
  <c r="J20"/>
  <c r="O20" s="1"/>
  <c r="AP20" s="1"/>
  <c r="J22"/>
  <c r="O22" s="1"/>
  <c r="I22"/>
  <c r="I26"/>
  <c r="I20"/>
  <c r="I15"/>
  <c r="J16"/>
  <c r="O16" s="1"/>
  <c r="AP16" s="1"/>
  <c r="I21"/>
  <c r="J18"/>
  <c r="O18" s="1"/>
  <c r="I18"/>
  <c r="I11"/>
  <c r="I25"/>
  <c r="J15"/>
  <c r="O15"/>
  <c r="I29"/>
  <c r="I23"/>
  <c r="I19"/>
  <c r="I12"/>
  <c r="I10"/>
  <c r="J23"/>
  <c r="O23" s="1"/>
  <c r="J10"/>
  <c r="O10" s="1"/>
  <c r="I17"/>
  <c r="W46"/>
  <c r="AD46" s="1"/>
  <c r="W32"/>
  <c r="AD32" s="1"/>
  <c r="V45"/>
  <c r="V21"/>
  <c r="V32"/>
  <c r="V10"/>
  <c r="W29"/>
  <c r="AD29" s="1"/>
  <c r="W17"/>
  <c r="AD17" s="1"/>
  <c r="W36"/>
  <c r="AD36" s="1"/>
  <c r="V36"/>
  <c r="V17"/>
  <c r="W20"/>
  <c r="AD20" s="1"/>
  <c r="V61"/>
  <c r="W43"/>
  <c r="AD43" s="1"/>
  <c r="V20"/>
  <c r="W31"/>
  <c r="AD31" s="1"/>
  <c r="W19"/>
  <c r="AD19" s="1"/>
  <c r="V31"/>
  <c r="V58"/>
  <c r="W38"/>
  <c r="AD38" s="1"/>
  <c r="V55"/>
  <c r="V56"/>
  <c r="W35"/>
  <c r="AD35" s="1"/>
  <c r="V19"/>
  <c r="W51"/>
  <c r="AD51" s="1"/>
  <c r="W26"/>
  <c r="AD26" s="1"/>
  <c r="V42"/>
  <c r="W21"/>
  <c r="AD21" s="1"/>
  <c r="V39"/>
  <c r="W58"/>
  <c r="AD58"/>
  <c r="V50"/>
  <c r="W42"/>
  <c r="AD42" s="1"/>
  <c r="V52"/>
  <c r="V25"/>
  <c r="W7"/>
  <c r="AD7" s="1"/>
  <c r="V30"/>
  <c r="W37"/>
  <c r="AD37"/>
  <c r="W18"/>
  <c r="AD18"/>
  <c r="W30"/>
  <c r="AD30"/>
  <c r="V59"/>
  <c r="V40"/>
  <c r="V33"/>
  <c r="V48"/>
  <c r="V34"/>
  <c r="W27"/>
  <c r="AD27" s="1"/>
  <c r="V27"/>
  <c r="V57"/>
  <c r="V22"/>
  <c r="V24"/>
  <c r="W55"/>
  <c r="AD55" s="1"/>
  <c r="V15"/>
  <c r="W23"/>
  <c r="AD23" s="1"/>
  <c r="W33"/>
  <c r="AD33" s="1"/>
  <c r="W50"/>
  <c r="V8"/>
  <c r="W15"/>
  <c r="AD15" s="1"/>
  <c r="V12"/>
  <c r="W52"/>
  <c r="AD52" s="1"/>
  <c r="V53"/>
  <c r="W56"/>
  <c r="AD56"/>
  <c r="V13"/>
  <c r="W61"/>
  <c r="AD61" s="1"/>
  <c r="W22"/>
  <c r="AD22" s="1"/>
  <c r="V46"/>
  <c r="W45"/>
  <c r="AD45"/>
  <c r="V23"/>
  <c r="W47"/>
  <c r="AD47" s="1"/>
  <c r="W49"/>
  <c r="W12"/>
  <c r="AD12" s="1"/>
  <c r="W48"/>
  <c r="AD48" s="1"/>
  <c r="V37"/>
  <c r="W53"/>
  <c r="AD53" s="1"/>
  <c r="V18"/>
  <c r="V47"/>
  <c r="V41"/>
  <c r="W40"/>
  <c r="AD40"/>
  <c r="V49"/>
  <c r="V54"/>
  <c r="V38"/>
  <c r="V7"/>
  <c r="W13"/>
  <c r="AD13"/>
  <c r="W39"/>
  <c r="AD39"/>
  <c r="W24"/>
  <c r="AD24"/>
  <c r="W16"/>
  <c r="AD16"/>
  <c r="V35"/>
  <c r="W57"/>
  <c r="AD57" s="1"/>
  <c r="W34"/>
  <c r="AD34"/>
  <c r="W8"/>
  <c r="AD8"/>
  <c r="V16"/>
  <c r="W10"/>
  <c r="AD10" s="1"/>
  <c r="W54"/>
  <c r="AD54" s="1"/>
  <c r="V60"/>
  <c r="W44"/>
  <c r="AD44"/>
  <c r="V43"/>
  <c r="AD49"/>
  <c r="AD50"/>
  <c r="AO48"/>
  <c r="AO43"/>
  <c r="AI31"/>
  <c r="AI25"/>
  <c r="AI18"/>
  <c r="AJ27"/>
  <c r="AO27" s="1"/>
  <c r="AJ35"/>
  <c r="AI59"/>
  <c r="AI26"/>
  <c r="AJ45"/>
  <c r="AJ59"/>
  <c r="AO59" s="1"/>
  <c r="AI53"/>
  <c r="AJ57"/>
  <c r="AJ55"/>
  <c r="AO55" s="1"/>
  <c r="AI15"/>
  <c r="AJ19"/>
  <c r="AO19" s="1"/>
  <c r="AJ44"/>
  <c r="AO44" s="1"/>
  <c r="AJ40"/>
  <c r="AJ56"/>
  <c r="AO56" s="1"/>
  <c r="AJ47"/>
  <c r="AI52"/>
  <c r="AJ33"/>
  <c r="AO33"/>
  <c r="AJ20"/>
  <c r="AO20"/>
  <c r="AI42"/>
  <c r="AI23"/>
  <c r="AI12"/>
  <c r="AI36"/>
  <c r="AJ23"/>
  <c r="AO23" s="1"/>
  <c r="AJ37"/>
  <c r="AO37" s="1"/>
  <c r="AI54"/>
  <c r="AJ42"/>
  <c r="AI55"/>
  <c r="AI58"/>
  <c r="AJ13"/>
  <c r="AO13"/>
  <c r="AI8"/>
  <c r="AJ25"/>
  <c r="AJ8"/>
  <c r="AO8" s="1"/>
  <c r="AJ50"/>
  <c r="AJ26"/>
  <c r="AO26" s="1"/>
  <c r="AI45"/>
  <c r="AJ32"/>
  <c r="AO32" s="1"/>
  <c r="AI37"/>
  <c r="AJ51"/>
  <c r="AI47"/>
  <c r="AI32"/>
  <c r="AI44"/>
  <c r="AI21"/>
  <c r="AI10"/>
  <c r="AJ16"/>
  <c r="AO16"/>
  <c r="AJ53"/>
  <c r="AO53" s="1"/>
  <c r="AI49"/>
  <c r="AI34"/>
  <c r="AI57"/>
  <c r="AJ38"/>
  <c r="AO38"/>
  <c r="AJ18"/>
  <c r="AO18" s="1"/>
  <c r="AI9"/>
  <c r="AI61"/>
  <c r="AJ54"/>
  <c r="AJ10"/>
  <c r="AO10" s="1"/>
  <c r="AJ11"/>
  <c r="AO11" s="1"/>
  <c r="AI28"/>
  <c r="AI20"/>
  <c r="AI29"/>
  <c r="AJ30"/>
  <c r="AO30" s="1"/>
  <c r="AI33"/>
  <c r="AJ22"/>
  <c r="AI13"/>
  <c r="AI56"/>
  <c r="AJ60"/>
  <c r="AJ34"/>
  <c r="AO34" s="1"/>
  <c r="AP34" s="1"/>
  <c r="AI46"/>
  <c r="AI16"/>
  <c r="AJ9"/>
  <c r="AO9" s="1"/>
  <c r="AP9" s="1"/>
  <c r="AJ41"/>
  <c r="AO41" s="1"/>
  <c r="AI19"/>
  <c r="AI27"/>
  <c r="AI17"/>
  <c r="AI51"/>
  <c r="AI43"/>
  <c r="AJ28"/>
  <c r="AO28" s="1"/>
  <c r="AJ12"/>
  <c r="AO12"/>
  <c r="AJ61"/>
  <c r="AJ49"/>
  <c r="AO49" s="1"/>
  <c r="AI40"/>
  <c r="AJ17"/>
  <c r="AO17" s="1"/>
  <c r="AI22"/>
  <c r="AJ29"/>
  <c r="AO29"/>
  <c r="AJ31"/>
  <c r="AO31" s="1"/>
  <c r="AI48"/>
  <c r="AI41"/>
  <c r="AI30"/>
  <c r="AO35"/>
  <c r="J41"/>
  <c r="O41" s="1"/>
  <c r="J35"/>
  <c r="O35" s="1"/>
  <c r="I42"/>
  <c r="I37"/>
  <c r="I48"/>
  <c r="J50"/>
  <c r="I58"/>
  <c r="I44"/>
  <c r="I59"/>
  <c r="I40"/>
  <c r="I27"/>
  <c r="J40"/>
  <c r="O40"/>
  <c r="J34"/>
  <c r="O34"/>
  <c r="I47"/>
  <c r="I30"/>
  <c r="J59"/>
  <c r="O59"/>
  <c r="J56"/>
  <c r="O56"/>
  <c r="AP56" s="1"/>
  <c r="I35"/>
  <c r="J30"/>
  <c r="O30" s="1"/>
  <c r="AP30" s="1"/>
  <c r="J37"/>
  <c r="I34"/>
  <c r="J42"/>
  <c r="O42"/>
  <c r="J45"/>
  <c r="O45"/>
  <c r="I61"/>
  <c r="J52"/>
  <c r="O52" s="1"/>
  <c r="J55"/>
  <c r="O55" s="1"/>
  <c r="I41"/>
  <c r="I60"/>
  <c r="I54"/>
  <c r="J54"/>
  <c r="O54"/>
  <c r="I56"/>
  <c r="I32"/>
  <c r="J47"/>
  <c r="O47"/>
  <c r="I55"/>
  <c r="J53"/>
  <c r="O53" s="1"/>
  <c r="J57"/>
  <c r="O57" s="1"/>
  <c r="J61"/>
  <c r="O61" s="1"/>
  <c r="J43"/>
  <c r="O43" s="1"/>
  <c r="I39"/>
  <c r="I53"/>
  <c r="I33"/>
  <c r="J31"/>
  <c r="O31" s="1"/>
  <c r="AP31" s="1"/>
  <c r="J39"/>
  <c r="O39" s="1"/>
  <c r="I51"/>
  <c r="I49"/>
  <c r="J48"/>
  <c r="O48"/>
  <c r="J44"/>
  <c r="O44" s="1"/>
  <c r="I43"/>
  <c r="J49"/>
  <c r="O49"/>
  <c r="AP49" s="1"/>
  <c r="I57"/>
  <c r="J32"/>
  <c r="O32" s="1"/>
  <c r="AP32" s="1"/>
  <c r="J27"/>
  <c r="O27" s="1"/>
  <c r="J58"/>
  <c r="O58" s="1"/>
  <c r="I14"/>
  <c r="J60"/>
  <c r="O60" s="1"/>
  <c r="AP60" s="1"/>
  <c r="J33"/>
  <c r="O33" s="1"/>
  <c r="J51"/>
  <c r="O51" s="1"/>
  <c r="AP51" s="1"/>
  <c r="I46"/>
  <c r="I50"/>
  <c r="J28"/>
  <c r="O28" s="1"/>
  <c r="I31"/>
  <c r="I52"/>
  <c r="J14"/>
  <c r="O14" s="1"/>
  <c r="AP14" s="1"/>
  <c r="J46"/>
  <c r="O46" s="1"/>
  <c r="AP46" s="1"/>
  <c r="I28"/>
  <c r="I45"/>
  <c r="AO60"/>
  <c r="AO45"/>
  <c r="AK41"/>
  <c r="AL57"/>
  <c r="AO57" s="1"/>
  <c r="AK54"/>
  <c r="AL22"/>
  <c r="AO22" s="1"/>
  <c r="AK45"/>
  <c r="AL50"/>
  <c r="AO50" s="1"/>
  <c r="AL52"/>
  <c r="AO52"/>
  <c r="AJ36"/>
  <c r="AO36" s="1"/>
  <c r="AP45"/>
  <c r="AP17" l="1"/>
  <c r="AP39"/>
  <c r="AP52"/>
  <c r="AP11"/>
  <c r="AP35"/>
  <c r="AP27"/>
  <c r="AP44"/>
  <c r="AP43"/>
  <c r="AP57"/>
  <c r="AP55"/>
  <c r="O37"/>
  <c r="AP37" s="1"/>
  <c r="O50"/>
  <c r="AO61"/>
  <c r="AP8"/>
  <c r="AP59"/>
  <c r="AP15"/>
  <c r="AP21"/>
  <c r="O25"/>
  <c r="AP12"/>
  <c r="AP24"/>
  <c r="AO47"/>
  <c r="AO54"/>
  <c r="AO40"/>
  <c r="AP40" s="1"/>
  <c r="AO25"/>
  <c r="AO42"/>
  <c r="AP58"/>
  <c r="AP48"/>
  <c r="AP54"/>
  <c r="AP47"/>
  <c r="AP33"/>
  <c r="AP42"/>
  <c r="AP50"/>
  <c r="AP22"/>
  <c r="AP36"/>
  <c r="AP10"/>
  <c r="AP18"/>
  <c r="AP7"/>
  <c r="AP26"/>
  <c r="AP29"/>
  <c r="AP38"/>
  <c r="AP61"/>
  <c r="AP53"/>
  <c r="AP23"/>
  <c r="AP19"/>
  <c r="V29"/>
  <c r="V51"/>
  <c r="V28"/>
  <c r="W28"/>
  <c r="AD28" s="1"/>
  <c r="AP28" s="1"/>
  <c r="W41"/>
  <c r="AD41" s="1"/>
  <c r="AP41" s="1"/>
  <c r="AP25" l="1"/>
</calcChain>
</file>

<file path=xl/sharedStrings.xml><?xml version="1.0" encoding="utf-8"?>
<sst xmlns="http://schemas.openxmlformats.org/spreadsheetml/2006/main" count="10582" uniqueCount="2057">
  <si>
    <t>Baş Hakem</t>
  </si>
  <si>
    <t>Lider</t>
  </si>
  <si>
    <t>Sekreter</t>
  </si>
  <si>
    <t>Hakem</t>
  </si>
  <si>
    <t>Müsabaka 
Direktörü</t>
  </si>
  <si>
    <t>SIRA NO</t>
  </si>
  <si>
    <t>ADI VE SOYADI</t>
  </si>
  <si>
    <t>SONUÇ</t>
  </si>
  <si>
    <t>KLASMAN</t>
  </si>
  <si>
    <t>SAAT</t>
  </si>
  <si>
    <t>BRANŞ</t>
  </si>
  <si>
    <t>Sıra No</t>
  </si>
  <si>
    <t>Doğum Tarihi</t>
  </si>
  <si>
    <t>Adı ve Soyadı</t>
  </si>
  <si>
    <t>Derece</t>
  </si>
  <si>
    <t>1. SERİ</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</si>
  <si>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</si>
  <si>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</si>
  <si>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</si>
  <si>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</si>
  <si>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</si>
  <si>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</si>
  <si>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</si>
  <si>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</si>
  <si>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</si>
  <si>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</si>
  <si>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</si>
  <si>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</si>
  <si>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</si>
  <si>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</si>
  <si>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</si>
  <si>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</si>
  <si>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</si>
  <si>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</si>
  <si>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</si>
  <si>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</si>
  <si>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</si>
  <si>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</si>
  <si>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</si>
  <si>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</si>
  <si>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</si>
  <si>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</si>
  <si>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TGR : Türkiye Gençler Rekoru</t>
  </si>
  <si>
    <t>TYR : Türkiye Yıldızlar Rekoru</t>
  </si>
  <si>
    <t>Türkiye Rekoru Kısaltmaları</t>
  </si>
  <si>
    <t>BARAJ DERECESİ</t>
  </si>
  <si>
    <t>EN İYİ DERECESİ</t>
  </si>
  <si>
    <t>400M-1-1</t>
  </si>
  <si>
    <t>400M-2-2</t>
  </si>
  <si>
    <t>400M-1-2</t>
  </si>
  <si>
    <t>400M-1-3</t>
  </si>
  <si>
    <t>400M-1-4</t>
  </si>
  <si>
    <t>400M-1-5</t>
  </si>
  <si>
    <t>400M-1-6</t>
  </si>
  <si>
    <t>400M-2-1</t>
  </si>
  <si>
    <t>400M-2-3</t>
  </si>
  <si>
    <t>400M-2-4</t>
  </si>
  <si>
    <t>400M-2-5</t>
  </si>
  <si>
    <t>400M-2-6</t>
  </si>
  <si>
    <t>400M-3-1</t>
  </si>
  <si>
    <t>400M-3-2</t>
  </si>
  <si>
    <t>400M-3-3</t>
  </si>
  <si>
    <t>400M-3-4</t>
  </si>
  <si>
    <t>400M-3-5</t>
  </si>
  <si>
    <t>400M-3-6</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</si>
  <si>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</si>
  <si>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</si>
  <si>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</si>
  <si>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</si>
  <si>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</si>
  <si>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</si>
  <si>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</si>
  <si>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</si>
  <si>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</si>
  <si>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</si>
  <si>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</si>
  <si>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</si>
  <si>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</si>
  <si>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</si>
  <si>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</si>
  <si>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</si>
  <si>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</si>
  <si>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</si>
  <si>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</si>
  <si>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</si>
  <si>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GÖĞÜS NO</t>
  </si>
  <si>
    <t>Göğüs No</t>
  </si>
  <si>
    <t>Formül</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</si>
  <si>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</si>
  <si>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</si>
  <si>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</si>
  <si>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</si>
  <si>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</si>
  <si>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</si>
  <si>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</si>
  <si>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</si>
  <si>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</si>
  <si>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</si>
  <si>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</si>
  <si>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</si>
  <si>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</si>
  <si>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</si>
  <si>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</si>
  <si>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</si>
  <si>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</si>
  <si>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</si>
  <si>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</si>
  <si>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</si>
  <si>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</si>
  <si>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</si>
  <si>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</si>
  <si>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</si>
  <si>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</si>
  <si>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</si>
  <si>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</si>
  <si>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</si>
  <si>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</si>
  <si>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</si>
  <si>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</si>
  <si>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</si>
  <si>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</si>
  <si>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</si>
  <si>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</si>
  <si>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</si>
  <si>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</si>
  <si>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</si>
  <si>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200M-1-1</t>
  </si>
  <si>
    <t>200M-1-2</t>
  </si>
  <si>
    <t>200M-1-3</t>
  </si>
  <si>
    <t>200M-1-4</t>
  </si>
  <si>
    <t>200M-1-5</t>
  </si>
  <si>
    <t>200M-1-6</t>
  </si>
  <si>
    <t>200M-2-1</t>
  </si>
  <si>
    <t>200M-2-2</t>
  </si>
  <si>
    <t>200M-2-3</t>
  </si>
  <si>
    <t>200M-2-4</t>
  </si>
  <si>
    <t>200M-2-5</t>
  </si>
  <si>
    <t>200M-2-6</t>
  </si>
  <si>
    <t>200M-3-1</t>
  </si>
  <si>
    <t>200M-3-2</t>
  </si>
  <si>
    <t>200M-3-3</t>
  </si>
  <si>
    <t>200M-3-4</t>
  </si>
  <si>
    <t>200M-3-5</t>
  </si>
  <si>
    <t>200M-3-6</t>
  </si>
  <si>
    <t>100 Metre</t>
  </si>
  <si>
    <t>800 Metre</t>
  </si>
  <si>
    <t>100M</t>
  </si>
  <si>
    <t>100M-1-1</t>
  </si>
  <si>
    <t>100M-1-2</t>
  </si>
  <si>
    <t>100M-1-3</t>
  </si>
  <si>
    <t>100M-1-4</t>
  </si>
  <si>
    <t>100M-1-5</t>
  </si>
  <si>
    <t>100M-1-6</t>
  </si>
  <si>
    <t>100M-2-1</t>
  </si>
  <si>
    <t>100M-2-2</t>
  </si>
  <si>
    <t>100M-2-3</t>
  </si>
  <si>
    <t>100M-2-4</t>
  </si>
  <si>
    <t>100M-2-5</t>
  </si>
  <si>
    <t>100M-2-6</t>
  </si>
  <si>
    <t>100M-3-1</t>
  </si>
  <si>
    <t>100M-3-2</t>
  </si>
  <si>
    <t>100M-3-3</t>
  </si>
  <si>
    <t>100M-3-4</t>
  </si>
  <si>
    <t>100M-3-5</t>
  </si>
  <si>
    <t>100M-3-6</t>
  </si>
  <si>
    <t>800M-1-7</t>
  </si>
  <si>
    <t>800M-1-8</t>
  </si>
  <si>
    <t>800M-2-7</t>
  </si>
  <si>
    <t>800M-2-8</t>
  </si>
  <si>
    <t>800M-3-7</t>
  </si>
  <si>
    <t>800M-3-8</t>
  </si>
  <si>
    <t>100 METRE</t>
  </si>
  <si>
    <t>YÜKSEK ATLAMA</t>
  </si>
  <si>
    <t>800 METRE</t>
  </si>
  <si>
    <t>UZUN ATLAMA</t>
  </si>
  <si>
    <t>1.GÜN PUAN</t>
  </si>
  <si>
    <t>2.GÜN PUAN</t>
  </si>
  <si>
    <t>Puan</t>
  </si>
  <si>
    <t>100 metre</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</si>
  <si>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</si>
  <si>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</si>
  <si>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</si>
  <si>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</si>
  <si>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</si>
  <si>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</si>
  <si>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</si>
  <si>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</si>
  <si>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</si>
  <si>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</si>
  <si>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</si>
  <si>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</si>
  <si>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</si>
  <si>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</si>
  <si>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</si>
  <si>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</si>
  <si>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</si>
  <si>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</si>
  <si>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</si>
  <si>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</si>
  <si>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</si>
  <si>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</si>
  <si>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</si>
  <si>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</si>
  <si>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</si>
  <si>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t>
  </si>
  <si>
    <t>GÜLLE</t>
  </si>
  <si>
    <t>DİSK</t>
  </si>
  <si>
    <t>CİRİT</t>
  </si>
  <si>
    <t>100 METRE ENGELLİ</t>
  </si>
  <si>
    <t>1500 METRE</t>
  </si>
  <si>
    <t>GÜLLE ATMA</t>
  </si>
  <si>
    <t>DİSK ATMA</t>
  </si>
  <si>
    <t>CİRİT ATMA</t>
  </si>
  <si>
    <t>200M</t>
  </si>
  <si>
    <t>400M</t>
  </si>
  <si>
    <t>ÜÇADIM</t>
  </si>
  <si>
    <t>SIRIK</t>
  </si>
  <si>
    <t>400 METRE</t>
  </si>
  <si>
    <t>SIRIKLA ATLAMA</t>
  </si>
  <si>
    <t>400 Metre</t>
  </si>
  <si>
    <t>200 Metre</t>
  </si>
  <si>
    <t>200 METRE</t>
  </si>
  <si>
    <t>ÜÇADIM-15</t>
  </si>
  <si>
    <t>ÜÇADIM-21</t>
  </si>
  <si>
    <t>PİST</t>
  </si>
  <si>
    <t>ARA DERECE</t>
  </si>
  <si>
    <t>Rüzgar:</t>
  </si>
  <si>
    <t>RÜZGAR</t>
  </si>
  <si>
    <t>A  T  M  A  L  A  R</t>
  </si>
  <si>
    <t>400M.ENG</t>
  </si>
  <si>
    <t>3000M</t>
  </si>
  <si>
    <t>5000M</t>
  </si>
  <si>
    <t>3000M.ENG</t>
  </si>
  <si>
    <t>ÇEKİÇ</t>
  </si>
  <si>
    <t>4X100M</t>
  </si>
  <si>
    <t>4X400M</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</si>
  <si>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</si>
  <si>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</si>
  <si>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</si>
  <si>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</si>
  <si>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</si>
  <si>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</si>
  <si>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</si>
  <si>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</si>
  <si>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</si>
  <si>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</si>
  <si>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</si>
  <si>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</si>
  <si>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</si>
  <si>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</si>
  <si>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</si>
  <si>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</si>
  <si>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400M.ENG-1-1</t>
  </si>
  <si>
    <t>400M.ENG-1-2</t>
  </si>
  <si>
    <t>400M.ENG-1-3</t>
  </si>
  <si>
    <t>400M.ENG-1-4</t>
  </si>
  <si>
    <t>400M.ENG-1-5</t>
  </si>
  <si>
    <t>400M.ENG-1-6</t>
  </si>
  <si>
    <t>400M.ENG-2-1</t>
  </si>
  <si>
    <t>400M.ENG-2-2</t>
  </si>
  <si>
    <t>400M.ENG-2-3</t>
  </si>
  <si>
    <t>400M.ENG-2-4</t>
  </si>
  <si>
    <t>400M.ENG-2-5</t>
  </si>
  <si>
    <t>400M.ENG-2-6</t>
  </si>
  <si>
    <t>400M.ENG-3-1</t>
  </si>
  <si>
    <t>400M.ENG-3-2</t>
  </si>
  <si>
    <t>400M.ENG-3-3</t>
  </si>
  <si>
    <t>400M.ENG-3-4</t>
  </si>
  <si>
    <t>400M.ENG-3-5</t>
  </si>
  <si>
    <t>400M.ENG-3-6</t>
  </si>
  <si>
    <t>400 Metre Engelli</t>
  </si>
  <si>
    <t>ÇEKİÇ ATMA</t>
  </si>
  <si>
    <t>4X100 METRE</t>
  </si>
  <si>
    <t>4X400 METRE</t>
  </si>
  <si>
    <t>400 METRE ENGELLİ</t>
  </si>
  <si>
    <t>3000 METRE</t>
  </si>
  <si>
    <t>5000 METRE</t>
  </si>
  <si>
    <t>4X400M-1-1</t>
  </si>
  <si>
    <t>4X400M-1-2</t>
  </si>
  <si>
    <t>4X400M-1-3</t>
  </si>
  <si>
    <t>4X400M-1-4</t>
  </si>
  <si>
    <t>4X400M-1-5</t>
  </si>
  <si>
    <t>4X400M-1-6</t>
  </si>
  <si>
    <t>4X400M-1-7</t>
  </si>
  <si>
    <t>4X400M-1-8</t>
  </si>
  <si>
    <t>4X400M-2-1</t>
  </si>
  <si>
    <t>4X400M-2-2</t>
  </si>
  <si>
    <t>4X400M-2-3</t>
  </si>
  <si>
    <t>4X400M-2-4</t>
  </si>
  <si>
    <t>4X400M-2-5</t>
  </si>
  <si>
    <t>4X400M-2-6</t>
  </si>
  <si>
    <t>4X400M-2-7</t>
  </si>
  <si>
    <t>4X400M-2-8</t>
  </si>
  <si>
    <t>3000 METRE ENGELLİ</t>
  </si>
  <si>
    <t>110M.ENG</t>
  </si>
  <si>
    <t>İli-Takımı</t>
  </si>
  <si>
    <t>Türkiye Üniversiteler Atletizm Şampiyonası</t>
  </si>
  <si>
    <t>3.GÜN</t>
  </si>
  <si>
    <t>TÜRKİYE REKORU</t>
  </si>
  <si>
    <t>ÜNİVERSİTE REKORU</t>
  </si>
  <si>
    <t>Türkiye Üniversite Sporları Federasyonu
Ankara</t>
  </si>
  <si>
    <t>ÜNİVERTİSE ADI</t>
  </si>
  <si>
    <t>4. SERİ</t>
  </si>
  <si>
    <t>Ünv. Rekoru:</t>
  </si>
  <si>
    <t>Tr.Rekoru:</t>
  </si>
  <si>
    <t>100M-4-1</t>
  </si>
  <si>
    <t>100M-4-2</t>
  </si>
  <si>
    <t>100M-4-3</t>
  </si>
  <si>
    <t>100M-4-4</t>
  </si>
  <si>
    <t>100M-4-5</t>
  </si>
  <si>
    <t>100M-4-6</t>
  </si>
  <si>
    <t>200M-4-1</t>
  </si>
  <si>
    <t>200M-4-2</t>
  </si>
  <si>
    <t>200M-4-3</t>
  </si>
  <si>
    <t>200M-4-4</t>
  </si>
  <si>
    <t>200M-4-5</t>
  </si>
  <si>
    <t>200M-4-6</t>
  </si>
  <si>
    <t>400M-4-1</t>
  </si>
  <si>
    <t>400M-4-2</t>
  </si>
  <si>
    <t>400M-4-3</t>
  </si>
  <si>
    <t>400M-4-4</t>
  </si>
  <si>
    <t>400M-4-5</t>
  </si>
  <si>
    <t>400M-4-6</t>
  </si>
  <si>
    <t>800M-1-9</t>
  </si>
  <si>
    <t>800M-2-9</t>
  </si>
  <si>
    <t>800M-3-9</t>
  </si>
  <si>
    <t>400M.ENG-4-1</t>
  </si>
  <si>
    <t>400M.ENG-4-2</t>
  </si>
  <si>
    <t>400M.ENG-4-3</t>
  </si>
  <si>
    <t>400M.ENG-4-4</t>
  </si>
  <si>
    <t>400M.ENG-4-5</t>
  </si>
  <si>
    <t>400M.ENG-4-6</t>
  </si>
  <si>
    <t>Ünv.Rekoru:</t>
  </si>
  <si>
    <t>Yüksek Atlama - A</t>
  </si>
  <si>
    <t>Yüksek Atlama - B</t>
  </si>
  <si>
    <t>YüksekA-1</t>
  </si>
  <si>
    <t>YüksekA-2</t>
  </si>
  <si>
    <t>YüksekA-3</t>
  </si>
  <si>
    <t>YüksekA-4</t>
  </si>
  <si>
    <t>YüksekA-5</t>
  </si>
  <si>
    <t>YüksekA-6</t>
  </si>
  <si>
    <t>YüksekA-7</t>
  </si>
  <si>
    <t>YüksekA-8</t>
  </si>
  <si>
    <t>YüksekA-9</t>
  </si>
  <si>
    <t>YüksekA-10</t>
  </si>
  <si>
    <t>YüksekA-11</t>
  </si>
  <si>
    <t>YüksekA-12</t>
  </si>
  <si>
    <t>YüksekA-13</t>
  </si>
  <si>
    <t>YüksekA-14</t>
  </si>
  <si>
    <t>YüksekA-15</t>
  </si>
  <si>
    <t>YüksekA-16</t>
  </si>
  <si>
    <t>YüksekA-17</t>
  </si>
  <si>
    <t>YüksekA-18</t>
  </si>
  <si>
    <t>YüksekA-19</t>
  </si>
  <si>
    <t>YüksekA-20</t>
  </si>
  <si>
    <t>YüksekA-21</t>
  </si>
  <si>
    <t>YüksekA-22</t>
  </si>
  <si>
    <t>YüksekA-23</t>
  </si>
  <si>
    <t>YüksekA-24</t>
  </si>
  <si>
    <t>YüksekA-25</t>
  </si>
  <si>
    <t>YüksekA-26</t>
  </si>
  <si>
    <t>YüksekB-1</t>
  </si>
  <si>
    <t>YüksekB-2</t>
  </si>
  <si>
    <t>YüksekB-3</t>
  </si>
  <si>
    <t>YüksekB-4</t>
  </si>
  <si>
    <t>YüksekB-5</t>
  </si>
  <si>
    <t>YüksekB-6</t>
  </si>
  <si>
    <t>YüksekB-7</t>
  </si>
  <si>
    <t>YüksekB-8</t>
  </si>
  <si>
    <t>YüksekB-9</t>
  </si>
  <si>
    <t>YüksekB-10</t>
  </si>
  <si>
    <t>YüksekB-11</t>
  </si>
  <si>
    <t>YüksekB-12</t>
  </si>
  <si>
    <t>YüksekB-13</t>
  </si>
  <si>
    <t>YüksekB-14</t>
  </si>
  <si>
    <t>YüksekB-15</t>
  </si>
  <si>
    <t>YüksekB-16</t>
  </si>
  <si>
    <t>YüksekB-17</t>
  </si>
  <si>
    <t>YüksekB-18</t>
  </si>
  <si>
    <t>YüksekB-19</t>
  </si>
  <si>
    <t>YüksekB-20</t>
  </si>
  <si>
    <t>YüksekB-21</t>
  </si>
  <si>
    <t>YüksekB-22</t>
  </si>
  <si>
    <t>YüksekB-23</t>
  </si>
  <si>
    <t>YüksekB-24</t>
  </si>
  <si>
    <t>YüksekB-25</t>
  </si>
  <si>
    <t>YüksekB-26</t>
  </si>
  <si>
    <t>Uzun Atlama</t>
  </si>
  <si>
    <t>Ünv.Rekor:</t>
  </si>
  <si>
    <t>UZUN-34</t>
  </si>
  <si>
    <t>UZUN-35</t>
  </si>
  <si>
    <t>UZUN-36</t>
  </si>
  <si>
    <t>UZUN-37</t>
  </si>
  <si>
    <t>Üç Adım Atlama</t>
  </si>
  <si>
    <t>ÜÇADIM-27</t>
  </si>
  <si>
    <t>ÜÇADIM-28</t>
  </si>
  <si>
    <t>ÜÇADIM-29</t>
  </si>
  <si>
    <t>ÜÇADIM-30</t>
  </si>
  <si>
    <t>ÜÇADIM-31</t>
  </si>
  <si>
    <t>ÜÇADIM-32</t>
  </si>
  <si>
    <t>ÜÇADIM-33</t>
  </si>
  <si>
    <t>ÜÇADIM-34</t>
  </si>
  <si>
    <t>ÜÇADIM-35</t>
  </si>
  <si>
    <t>ÜÇADIM-36</t>
  </si>
  <si>
    <t>ÜÇADIM-37</t>
  </si>
  <si>
    <t>Gülle Atlama</t>
  </si>
  <si>
    <t>GÜLLE-30</t>
  </si>
  <si>
    <t>GÜLLE-31</t>
  </si>
  <si>
    <t>GÜLLE-32</t>
  </si>
  <si>
    <t>GÜLLE-33</t>
  </si>
  <si>
    <t>GÜLLE-34</t>
  </si>
  <si>
    <t>GÜLLE-35</t>
  </si>
  <si>
    <t>GÜLLE-36</t>
  </si>
  <si>
    <t>GÜLLE-37</t>
  </si>
  <si>
    <t>Disk Atlama</t>
  </si>
  <si>
    <t>DİSK-32</t>
  </si>
  <si>
    <t>DİSK-33</t>
  </si>
  <si>
    <t>DİSK-34</t>
  </si>
  <si>
    <t>DİSK-35</t>
  </si>
  <si>
    <t>DİSK-36</t>
  </si>
  <si>
    <t>DİSK-37</t>
  </si>
  <si>
    <t>Cirit Atlama</t>
  </si>
  <si>
    <t>CİRİT-26</t>
  </si>
  <si>
    <t>CİRİT-27</t>
  </si>
  <si>
    <t>CİRİT-28</t>
  </si>
  <si>
    <t>CİRİT-29</t>
  </si>
  <si>
    <t>CİRİT-30</t>
  </si>
  <si>
    <t>CİRİT-31</t>
  </si>
  <si>
    <t>CİRİT-32</t>
  </si>
  <si>
    <t>CİRİT-33</t>
  </si>
  <si>
    <t>CİRİT-34</t>
  </si>
  <si>
    <t>CİRİT-35</t>
  </si>
  <si>
    <t>CİRİT-36</t>
  </si>
  <si>
    <t>CİRİT-37</t>
  </si>
  <si>
    <t>Çekiç Atlama</t>
  </si>
  <si>
    <t>ÇEKİÇ-34</t>
  </si>
  <si>
    <t>ÇEKİÇ-35</t>
  </si>
  <si>
    <t>ÇEKİÇ-36</t>
  </si>
  <si>
    <t>ÇEKİÇ-37</t>
  </si>
  <si>
    <t>4X100 Metre</t>
  </si>
  <si>
    <t>4X400 Metre</t>
  </si>
  <si>
    <t xml:space="preserve">CİRİT ATMA </t>
  </si>
  <si>
    <t>A GRUBU SEÇME</t>
  </si>
  <si>
    <t>SEÇME-FİNAL</t>
  </si>
  <si>
    <t>ÜÇ ADIM ATLAMA</t>
  </si>
  <si>
    <t xml:space="preserve">SEÇME </t>
  </si>
  <si>
    <t>B GRUBU SEÇME</t>
  </si>
  <si>
    <t>FİNAL</t>
  </si>
  <si>
    <t>SEÇME</t>
  </si>
  <si>
    <t>400 METRE ENG.</t>
  </si>
  <si>
    <t xml:space="preserve">FİNAL </t>
  </si>
  <si>
    <t>3.GÜN PUAN</t>
  </si>
  <si>
    <t>100M-5-1</t>
  </si>
  <si>
    <t>100M-5-2</t>
  </si>
  <si>
    <t>100M-5-3</t>
  </si>
  <si>
    <t>100M-5-4</t>
  </si>
  <si>
    <t>100M-5-5</t>
  </si>
  <si>
    <t>100M-5-6</t>
  </si>
  <si>
    <t>100M-6-1</t>
  </si>
  <si>
    <t>100M-6-2</t>
  </si>
  <si>
    <t>100M-6-3</t>
  </si>
  <si>
    <t>100M-6-4</t>
  </si>
  <si>
    <t>100M-6-5</t>
  </si>
  <si>
    <t>100M-6-6</t>
  </si>
  <si>
    <t>100M-7-1</t>
  </si>
  <si>
    <t>100M-7-2</t>
  </si>
  <si>
    <t>100M-7-3</t>
  </si>
  <si>
    <t>100M-7-4</t>
  </si>
  <si>
    <t>100M-7-5</t>
  </si>
  <si>
    <t>100M-7-6</t>
  </si>
  <si>
    <t>100M-8-1</t>
  </si>
  <si>
    <t>100M-8-2</t>
  </si>
  <si>
    <t>100M-8-3</t>
  </si>
  <si>
    <t>100M-8-4</t>
  </si>
  <si>
    <t>100M-8-5</t>
  </si>
  <si>
    <t>100M-8-6</t>
  </si>
  <si>
    <t>Cirit Atma - A GRUBU SEÇME</t>
  </si>
  <si>
    <t>Cirit Atma - B GRUBU SEÇME</t>
  </si>
  <si>
    <t>CİRİTA-13</t>
  </si>
  <si>
    <t>CİRİTA-14</t>
  </si>
  <si>
    <t>CİRİTA-15</t>
  </si>
  <si>
    <t>CİRİTA-16</t>
  </si>
  <si>
    <t>CİRİTA-17</t>
  </si>
  <si>
    <t>CİRİTA-18</t>
  </si>
  <si>
    <t>CİRİTA-19</t>
  </si>
  <si>
    <t>CİRİTA-20</t>
  </si>
  <si>
    <t>CİRİTA-21</t>
  </si>
  <si>
    <t>CİRİTA-22</t>
  </si>
  <si>
    <t>CİRİTA-23</t>
  </si>
  <si>
    <t>CİRİTA-24</t>
  </si>
  <si>
    <t>CİRİTA-25</t>
  </si>
  <si>
    <t>CİRİTA-26</t>
  </si>
  <si>
    <t>CİRİTA-27</t>
  </si>
  <si>
    <t>CİRİTA-28</t>
  </si>
  <si>
    <t>CİRİTA-29</t>
  </si>
  <si>
    <t>CİRİTA-30</t>
  </si>
  <si>
    <t>CİRİTA-31</t>
  </si>
  <si>
    <t>CİRİTA-32</t>
  </si>
  <si>
    <t>CİRİTA-33</t>
  </si>
  <si>
    <t>CİRİTA-34</t>
  </si>
  <si>
    <t>CİRİTA-35</t>
  </si>
  <si>
    <t>CİRİTA-36</t>
  </si>
  <si>
    <t>CİRİTA-37</t>
  </si>
  <si>
    <t>CİRİTB-13</t>
  </si>
  <si>
    <t>CİRİTB-14</t>
  </si>
  <si>
    <t>CİRİTB-15</t>
  </si>
  <si>
    <t>CİRİTB-16</t>
  </si>
  <si>
    <t>CİRİTB-17</t>
  </si>
  <si>
    <t>CİRİTB-18</t>
  </si>
  <si>
    <t>CİRİTB-19</t>
  </si>
  <si>
    <t>CİRİTB-20</t>
  </si>
  <si>
    <t>CİRİTB-21</t>
  </si>
  <si>
    <t>CİRİTB-22</t>
  </si>
  <si>
    <t>CİRİTB-23</t>
  </si>
  <si>
    <t>CİRİTB-24</t>
  </si>
  <si>
    <t>CİRİTB-25</t>
  </si>
  <si>
    <t>CİRİTB-26</t>
  </si>
  <si>
    <t>CİRİTB-27</t>
  </si>
  <si>
    <t>CİRİTB-28</t>
  </si>
  <si>
    <t>CİRİTB-29</t>
  </si>
  <si>
    <t>CİRİTB-30</t>
  </si>
  <si>
    <t>CİRİTB-31</t>
  </si>
  <si>
    <t>CİRİTB-32</t>
  </si>
  <si>
    <t>CİRİTB-33</t>
  </si>
  <si>
    <t>CİRİTB-34</t>
  </si>
  <si>
    <t>CİRİTB-35</t>
  </si>
  <si>
    <t>CİRİTB-36</t>
  </si>
  <si>
    <t>CİRİTB-37</t>
  </si>
  <si>
    <t>Üç Adım Atlama- A GRUBU SEÇME</t>
  </si>
  <si>
    <t>Üç Adım Atlama- B GRUBU SEÇME</t>
  </si>
  <si>
    <t>Gülle Atma- A GRUBU SEÇME</t>
  </si>
  <si>
    <t>Gülle Atma- B GRUBU SEÇME</t>
  </si>
  <si>
    <t>ÜÇADIMA-13</t>
  </si>
  <si>
    <t>ÜÇADIMA-14</t>
  </si>
  <si>
    <t>ÜÇADIMA-15</t>
  </si>
  <si>
    <t>ÜÇADIMA-16</t>
  </si>
  <si>
    <t>ÜÇADIMA-17</t>
  </si>
  <si>
    <t>ÜÇADIMA-18</t>
  </si>
  <si>
    <t>ÜÇADIMA-19</t>
  </si>
  <si>
    <t>ÜÇADIMA-20</t>
  </si>
  <si>
    <t>ÜÇADIMA-21</t>
  </si>
  <si>
    <t>ÜÇADIMA-22</t>
  </si>
  <si>
    <t>ÜÇADIMA-23</t>
  </si>
  <si>
    <t>ÜÇADIMA-24</t>
  </si>
  <si>
    <t>ÜÇADIMA-25</t>
  </si>
  <si>
    <t>ÜÇADIMA-26</t>
  </si>
  <si>
    <t>ÜÇADIMA-27</t>
  </si>
  <si>
    <t>ÜÇADIMA-28</t>
  </si>
  <si>
    <t>ÜÇADIMA-29</t>
  </si>
  <si>
    <t>ÜÇADIMA-30</t>
  </si>
  <si>
    <t>ÜÇADIMA-31</t>
  </si>
  <si>
    <t>ÜÇADIMA-32</t>
  </si>
  <si>
    <t>ÜÇADIMA-33</t>
  </si>
  <si>
    <t>ÜÇADIMA-34</t>
  </si>
  <si>
    <t>ÜÇADIMA-35</t>
  </si>
  <si>
    <t>ÜÇADIMA-36</t>
  </si>
  <si>
    <t>ÜÇADIMA-37</t>
  </si>
  <si>
    <t>ÜÇADIMB-13</t>
  </si>
  <si>
    <t>ÜÇADIMB-14</t>
  </si>
  <si>
    <t>ÜÇADIMB-16</t>
  </si>
  <si>
    <t>ÜÇADIMB-17</t>
  </si>
  <si>
    <t>ÜÇADIMB-18</t>
  </si>
  <si>
    <t>ÜÇADIMB-19</t>
  </si>
  <si>
    <t>ÜÇADIMB-20</t>
  </si>
  <si>
    <t>ÜÇADIMB-21</t>
  </si>
  <si>
    <t>ÜÇADIMB-22</t>
  </si>
  <si>
    <t>ÜÇADIMB-23</t>
  </si>
  <si>
    <t>ÜÇADIMB-24</t>
  </si>
  <si>
    <t>ÜÇADIMB-25</t>
  </si>
  <si>
    <t>ÜÇADIMB-26</t>
  </si>
  <si>
    <t>ÜÇADIMB-27</t>
  </si>
  <si>
    <t>ÜÇADIMB-28</t>
  </si>
  <si>
    <t>ÜÇADIMB-29</t>
  </si>
  <si>
    <t>ÜÇADIMB-30</t>
  </si>
  <si>
    <t>ÜÇADIMB-31</t>
  </si>
  <si>
    <t>ÜÇADIMB-32</t>
  </si>
  <si>
    <t>ÜÇADIMB-33</t>
  </si>
  <si>
    <t>ÜÇADIMB-34</t>
  </si>
  <si>
    <t>ÜÇADIMB-35</t>
  </si>
  <si>
    <t>ÜÇADIMB-36</t>
  </si>
  <si>
    <t>ÜÇADIMB-37</t>
  </si>
  <si>
    <t>GÜLLEA-13</t>
  </si>
  <si>
    <t>GÜLLEA-14</t>
  </si>
  <si>
    <t>GÜLLEA-15</t>
  </si>
  <si>
    <t>GÜLLEA-16</t>
  </si>
  <si>
    <t>GÜLLEA-17</t>
  </si>
  <si>
    <t>GÜLLEA-18</t>
  </si>
  <si>
    <t>GÜLLEA-19</t>
  </si>
  <si>
    <t>GÜLLEA-20</t>
  </si>
  <si>
    <t>GÜLLEA-21</t>
  </si>
  <si>
    <t>GÜLLEA-22</t>
  </si>
  <si>
    <t>GÜLLEA-23</t>
  </si>
  <si>
    <t>GÜLLEA-24</t>
  </si>
  <si>
    <t>GÜLLEA-25</t>
  </si>
  <si>
    <t>GÜLLEA-26</t>
  </si>
  <si>
    <t>GÜLLEA-27</t>
  </si>
  <si>
    <t>GÜLLEA-28</t>
  </si>
  <si>
    <t>GÜLLEA-29</t>
  </si>
  <si>
    <t>GÜLLEA-30</t>
  </si>
  <si>
    <t>GÜLLEA-31</t>
  </si>
  <si>
    <t>GÜLLEA-32</t>
  </si>
  <si>
    <t>GÜLLEA-33</t>
  </si>
  <si>
    <t>GÜLLEA-34</t>
  </si>
  <si>
    <t>GÜLLEA-35</t>
  </si>
  <si>
    <t>GÜLLEA-36</t>
  </si>
  <si>
    <t>GÜLLEA-37</t>
  </si>
  <si>
    <t>GÜLLEB-13</t>
  </si>
  <si>
    <t>GÜLLEB-14</t>
  </si>
  <si>
    <t>GÜLLEB-15</t>
  </si>
  <si>
    <t>GÜLLEB-16</t>
  </si>
  <si>
    <t>GÜLLEB-17</t>
  </si>
  <si>
    <t>GÜLLEB-18</t>
  </si>
  <si>
    <t>GÜLLEB-19</t>
  </si>
  <si>
    <t>GÜLLEB-20</t>
  </si>
  <si>
    <t>GÜLLEB-21</t>
  </si>
  <si>
    <t>GÜLLEB-22</t>
  </si>
  <si>
    <t>GÜLLEB-23</t>
  </si>
  <si>
    <t>GÜLLEB-24</t>
  </si>
  <si>
    <t>GÜLLEB-25</t>
  </si>
  <si>
    <t>GÜLLEB-26</t>
  </si>
  <si>
    <t>GÜLLEB-27</t>
  </si>
  <si>
    <t>GÜLLEB-28</t>
  </si>
  <si>
    <t>GÜLLEB-29</t>
  </si>
  <si>
    <t>GÜLLEB-30</t>
  </si>
  <si>
    <t>GÜLLEB-31</t>
  </si>
  <si>
    <t>GÜLLEB-32</t>
  </si>
  <si>
    <t>GÜLLEB-33</t>
  </si>
  <si>
    <t>GÜLLEB-34</t>
  </si>
  <si>
    <t>GÜLLEB-35</t>
  </si>
  <si>
    <t>GÜLLEB-36</t>
  </si>
  <si>
    <t>GÜLLEB-37</t>
  </si>
  <si>
    <t>200 Metre-SEÇME</t>
  </si>
  <si>
    <t>100 Metre-SEÇME</t>
  </si>
  <si>
    <t>5. SERİ</t>
  </si>
  <si>
    <t>6. SERİ</t>
  </si>
  <si>
    <t>7. SERİ</t>
  </si>
  <si>
    <t>8. SERİ</t>
  </si>
  <si>
    <t>200M-5-1</t>
  </si>
  <si>
    <t>200M-5-2</t>
  </si>
  <si>
    <t>200M-5-3</t>
  </si>
  <si>
    <t>200M-5-4</t>
  </si>
  <si>
    <t>200M-5-5</t>
  </si>
  <si>
    <t>200M-5-6</t>
  </si>
  <si>
    <t>200M-6-1</t>
  </si>
  <si>
    <t>200M-6-2</t>
  </si>
  <si>
    <t>200M-6-3</t>
  </si>
  <si>
    <t>200M-6-4</t>
  </si>
  <si>
    <t>200M-6-5</t>
  </si>
  <si>
    <t>200M-6-6</t>
  </si>
  <si>
    <t>200M-7-1</t>
  </si>
  <si>
    <t>200M-7-2</t>
  </si>
  <si>
    <t>200M-7-3</t>
  </si>
  <si>
    <t>200M-7-4</t>
  </si>
  <si>
    <t>200M-7-5</t>
  </si>
  <si>
    <t>200M-7-6</t>
  </si>
  <si>
    <t>200M-8-1</t>
  </si>
  <si>
    <t>200M-8-2</t>
  </si>
  <si>
    <t>200M-8-3</t>
  </si>
  <si>
    <t>200M-8-4</t>
  </si>
  <si>
    <t>200M-8-5</t>
  </si>
  <si>
    <t>200M-8-6</t>
  </si>
  <si>
    <t>Uzun Atlama- A GRUBU SEÇME</t>
  </si>
  <si>
    <t>Uzun Atlama- B GRUBU SEÇME</t>
  </si>
  <si>
    <t>Disk Atma- A GRUBU SEÇME</t>
  </si>
  <si>
    <t>1500M-1-13</t>
  </si>
  <si>
    <t>1500M-1-14</t>
  </si>
  <si>
    <t>1500M-1-15</t>
  </si>
  <si>
    <t>1500M-2-13</t>
  </si>
  <si>
    <t>1500M-2-14</t>
  </si>
  <si>
    <t>1500M-2-15</t>
  </si>
  <si>
    <t>TOPLAM GENEL PUAN</t>
  </si>
  <si>
    <t>Sıra</t>
  </si>
  <si>
    <t xml:space="preserve">GENEL PUAN TABLOSU </t>
  </si>
  <si>
    <t>Yüksek-20</t>
  </si>
  <si>
    <t>Yüksek-21</t>
  </si>
  <si>
    <t>Yüksek-22</t>
  </si>
  <si>
    <t>Yüksek-23</t>
  </si>
  <si>
    <t>Yüksek-24</t>
  </si>
  <si>
    <t>Yüksek-25</t>
  </si>
  <si>
    <t>Yüksek-26</t>
  </si>
  <si>
    <t>Yüksek Atlama -( A-B )</t>
  </si>
  <si>
    <t>4X400M-3-1</t>
  </si>
  <si>
    <t>4X400M-3-2</t>
  </si>
  <si>
    <t>4X400M-3-3</t>
  </si>
  <si>
    <t>4X400M-3-4</t>
  </si>
  <si>
    <t>4X400M-3-5</t>
  </si>
  <si>
    <t>4X400M-3-6</t>
  </si>
  <si>
    <t>4X400M-3-7</t>
  </si>
  <si>
    <t>4X400M-3-8</t>
  </si>
  <si>
    <t>4X400M-4-1</t>
  </si>
  <si>
    <t>4X400M-4-2</t>
  </si>
  <si>
    <t>4X400M-4-3</t>
  </si>
  <si>
    <t>4X400M-4-4</t>
  </si>
  <si>
    <t>4X400M-4-5</t>
  </si>
  <si>
    <t>4X400M-4-6</t>
  </si>
  <si>
    <t>4X400M-4-7</t>
  </si>
  <si>
    <t>4X400M-4-8</t>
  </si>
  <si>
    <t>4X100M-3-1</t>
  </si>
  <si>
    <t>4X100M-3-2</t>
  </si>
  <si>
    <t>4X100M-3-3</t>
  </si>
  <si>
    <t>4X100M-3-4</t>
  </si>
  <si>
    <t>4X100M-3-5</t>
  </si>
  <si>
    <t>4X100M-3-6</t>
  </si>
  <si>
    <t>4X100M-3-7</t>
  </si>
  <si>
    <t>4X100M-3-8</t>
  </si>
  <si>
    <t>4X100M-4-1</t>
  </si>
  <si>
    <t>4X100M-4-2</t>
  </si>
  <si>
    <t>4X100M-4-3</t>
  </si>
  <si>
    <t>4X100M-4-4</t>
  </si>
  <si>
    <t>4X100M-4-5</t>
  </si>
  <si>
    <t>4X100M-4-6</t>
  </si>
  <si>
    <t>4X100M-4-7</t>
  </si>
  <si>
    <t>4X100M-4-8</t>
  </si>
  <si>
    <t>Bayanlar</t>
  </si>
  <si>
    <t>A GRUBU FİNAL</t>
  </si>
  <si>
    <t>B GRUBU FİNAL</t>
  </si>
  <si>
    <t>A GRUBU-  SEÇME</t>
  </si>
  <si>
    <t>100 METRE ENG.</t>
  </si>
  <si>
    <t>B GRUBU-SEÇME</t>
  </si>
  <si>
    <t>3000 Metre</t>
  </si>
  <si>
    <t>100M.ENG</t>
  </si>
  <si>
    <t>11,25-Nora GÜNER</t>
  </si>
  <si>
    <t>22,71-Nora GÜNER</t>
  </si>
  <si>
    <t>51,53-Pınar SAKA</t>
  </si>
  <si>
    <t>2:00.23-Merve AYDIN</t>
  </si>
  <si>
    <t>3:55.33-Süreyya AYHAN</t>
  </si>
  <si>
    <t>8:31.94-Elvan ABEYLEGESSE</t>
  </si>
  <si>
    <t>12,58-Nevin YANIT</t>
  </si>
  <si>
    <t>55,09-Nagihan KARADERE</t>
  </si>
  <si>
    <t>44,71-Milli Takım</t>
  </si>
  <si>
    <t>3:29.12-Milli Takım</t>
  </si>
  <si>
    <t>1,94-Burcu AYHAN</t>
  </si>
  <si>
    <t>4,20-Tatiana KÖSTEM</t>
  </si>
  <si>
    <t>6,87-Karin Melis MEY</t>
  </si>
  <si>
    <t>13,95-Sevim Sinmez SERBEST</t>
  </si>
  <si>
    <t>18,04-Emel DERELİ</t>
  </si>
  <si>
    <t>64,25-Oksana MERT</t>
  </si>
  <si>
    <t>74,17-Tuğçe ŞAHUTOĞLU</t>
  </si>
  <si>
    <t>56,90-Aysel TAŞ</t>
  </si>
  <si>
    <t>100 Metre Engelli-SEÇME</t>
  </si>
  <si>
    <t>100 Metre Engelli</t>
  </si>
  <si>
    <r>
      <t>23.67-</t>
    </r>
    <r>
      <rPr>
        <sz val="10"/>
        <rFont val="Times New Roman"/>
        <family val="1"/>
        <charset val="162"/>
      </rPr>
      <t>SEMA APAK</t>
    </r>
  </si>
  <si>
    <r>
      <t>2.03.87-</t>
    </r>
    <r>
      <rPr>
        <sz val="10"/>
        <rFont val="Times New Roman"/>
        <family val="1"/>
        <charset val="162"/>
      </rPr>
      <t>MERVE AYDIN</t>
    </r>
  </si>
  <si>
    <r>
      <t>4.14.8-</t>
    </r>
    <r>
      <rPr>
        <sz val="10"/>
        <rFont val="Times New Roman"/>
        <family val="1"/>
        <charset val="162"/>
      </rPr>
      <t>SÜREYYA AYHAN</t>
    </r>
  </si>
  <si>
    <r>
      <t>13.63-</t>
    </r>
    <r>
      <rPr>
        <sz val="10"/>
        <rFont val="Times New Roman"/>
        <family val="1"/>
        <charset val="162"/>
      </rPr>
      <t>NEVİN YANIT</t>
    </r>
  </si>
  <si>
    <r>
      <t>57.09-</t>
    </r>
    <r>
      <rPr>
        <sz val="10"/>
        <rFont val="Times New Roman"/>
        <family val="1"/>
        <charset val="162"/>
      </rPr>
      <t>SEMA APAK</t>
    </r>
  </si>
  <si>
    <r>
      <t>46.35-</t>
    </r>
    <r>
      <rPr>
        <sz val="10"/>
        <rFont val="Times New Roman"/>
        <family val="1"/>
        <charset val="162"/>
      </rPr>
      <t>ANADOLU ÜNİ.</t>
    </r>
  </si>
  <si>
    <r>
      <t>3.48.76-</t>
    </r>
    <r>
      <rPr>
        <sz val="10"/>
        <rFont val="Times New Roman"/>
        <family val="1"/>
        <charset val="162"/>
      </rPr>
      <t>MARMARA ÜNİ.</t>
    </r>
  </si>
  <si>
    <r>
      <t>6.46-</t>
    </r>
    <r>
      <rPr>
        <sz val="10"/>
        <rFont val="Times New Roman"/>
        <family val="1"/>
        <charset val="162"/>
      </rPr>
      <t>EMEL GÜNGÖR</t>
    </r>
  </si>
  <si>
    <r>
      <t>13.42-</t>
    </r>
    <r>
      <rPr>
        <sz val="10"/>
        <rFont val="Times New Roman"/>
        <family val="1"/>
        <charset val="162"/>
      </rPr>
      <t>SEVİM SİNMEZ</t>
    </r>
  </si>
  <si>
    <r>
      <t>4.05-</t>
    </r>
    <r>
      <rPr>
        <b/>
        <sz val="10"/>
        <rFont val="Times New Roman"/>
        <family val="1"/>
        <charset val="162"/>
      </rPr>
      <t>BUSE ARIKAZAN</t>
    </r>
  </si>
  <si>
    <r>
      <t>70.30-</t>
    </r>
    <r>
      <rPr>
        <b/>
        <sz val="10"/>
        <rFont val="Times New Roman"/>
        <family val="1"/>
        <charset val="162"/>
      </rPr>
      <t>TUĞÇE ŞAHUTOĞLU</t>
    </r>
  </si>
  <si>
    <r>
      <t>55.96-</t>
    </r>
    <r>
      <rPr>
        <sz val="10"/>
        <rFont val="Times New Roman"/>
        <family val="1"/>
        <charset val="162"/>
      </rPr>
      <t>HÜSNİYE KESKİN</t>
    </r>
  </si>
  <si>
    <r>
      <t>55.96-</t>
    </r>
    <r>
      <rPr>
        <b/>
        <sz val="10"/>
        <color indexed="8"/>
        <rFont val="Times New Roman"/>
        <family val="1"/>
        <charset val="162"/>
      </rPr>
      <t>GÜLSÜM GÜNEŞ</t>
    </r>
  </si>
  <si>
    <r>
      <t>11.74-</t>
    </r>
    <r>
      <rPr>
        <sz val="12"/>
        <color indexed="8"/>
        <rFont val="Times New Roman"/>
        <family val="1"/>
        <charset val="162"/>
      </rPr>
      <t>BURCU ŞENTÜRK</t>
    </r>
  </si>
  <si>
    <r>
      <t>16.58-</t>
    </r>
    <r>
      <rPr>
        <sz val="10"/>
        <color indexed="8"/>
        <rFont val="Times New Roman"/>
        <family val="1"/>
        <charset val="162"/>
      </rPr>
      <t>FİLİZ KADOĞAN</t>
    </r>
  </si>
  <si>
    <r>
      <t>52.93-</t>
    </r>
    <r>
      <rPr>
        <sz val="10"/>
        <color indexed="8"/>
        <rFont val="Times New Roman"/>
        <family val="1"/>
        <charset val="162"/>
      </rPr>
      <t>MELİS REDİF</t>
    </r>
  </si>
  <si>
    <r>
      <t>9.14.3-</t>
    </r>
    <r>
      <rPr>
        <sz val="10"/>
        <color indexed="8"/>
        <rFont val="Times New Roman"/>
        <family val="1"/>
        <charset val="162"/>
      </rPr>
      <t>DUDU KARAKAYA</t>
    </r>
  </si>
  <si>
    <t>DERECESİ</t>
  </si>
  <si>
    <t>ÜNİVERSİTESİ</t>
  </si>
  <si>
    <t>TARİH</t>
  </si>
  <si>
    <t>BURCU ŞENTÜRK</t>
  </si>
  <si>
    <t>MARMARA</t>
  </si>
  <si>
    <t>2004/İZMİR</t>
  </si>
  <si>
    <t>SEMA APAK</t>
  </si>
  <si>
    <t>ANADOLU</t>
  </si>
  <si>
    <t>2012/ESKİŞEHİR</t>
  </si>
  <si>
    <t>MELİS REDİF</t>
  </si>
  <si>
    <t>2011/KONYA</t>
  </si>
  <si>
    <t>MERVE AYDIN</t>
  </si>
  <si>
    <t>SÜREYYA AYHAN</t>
  </si>
  <si>
    <t>4.14.8</t>
  </si>
  <si>
    <t>SÜTÇÜ İMAM</t>
  </si>
  <si>
    <t>1999/İZMİR</t>
  </si>
  <si>
    <t>DUDU KARAKAYA</t>
  </si>
  <si>
    <t>9.14.3</t>
  </si>
  <si>
    <t>ERCİYES</t>
  </si>
  <si>
    <t>2008/MUĞLA</t>
  </si>
  <si>
    <t>NEVİN YANIT</t>
  </si>
  <si>
    <t>MERSİN</t>
  </si>
  <si>
    <t>2006/ANTALYA</t>
  </si>
  <si>
    <t>ANADOLU ÜNİ.</t>
  </si>
  <si>
    <t>2007/İZMİR</t>
  </si>
  <si>
    <t>MARMARA ÜNİ.</t>
  </si>
  <si>
    <t>3.48.76</t>
  </si>
  <si>
    <t>EMEL GÜNGÖR</t>
  </si>
  <si>
    <t>SEVİM SİNMEZ</t>
  </si>
  <si>
    <t>CANDEĞERKILINÇER</t>
  </si>
  <si>
    <t>?</t>
  </si>
  <si>
    <t>BUSE ARIKAZAN</t>
  </si>
  <si>
    <t>HACETTEPE</t>
  </si>
  <si>
    <t>2013/ADANA</t>
  </si>
  <si>
    <t>FİLİZ KADOĞAN</t>
  </si>
  <si>
    <t>EGE</t>
  </si>
  <si>
    <t>2009/ERZURUM</t>
  </si>
  <si>
    <t>HÜSNİYE KESKİN</t>
  </si>
  <si>
    <t>GAZİ</t>
  </si>
  <si>
    <t>1997/İZMİR</t>
  </si>
  <si>
    <t>GÜLSÜM GÜNEŞ</t>
  </si>
  <si>
    <t>SELÇUK</t>
  </si>
  <si>
    <t>TUĞÇE ŞAHUTOĞLU</t>
  </si>
  <si>
    <t>AKSARAY</t>
  </si>
  <si>
    <t>GİRNE AMERİKAN</t>
  </si>
  <si>
    <t>ÜNİVERSİTE REKORLARI-2013  (BAYANLAR)</t>
  </si>
  <si>
    <r>
      <t xml:space="preserve">55.96- </t>
    </r>
    <r>
      <rPr>
        <b/>
        <sz val="10"/>
        <color indexed="8"/>
        <rFont val="Times New Roman"/>
        <family val="1"/>
        <charset val="162"/>
      </rPr>
      <t>GÜLSÜM GÜNEŞ</t>
    </r>
  </si>
  <si>
    <r>
      <t>1.89-</t>
    </r>
    <r>
      <rPr>
        <sz val="10"/>
        <color indexed="8"/>
        <rFont val="Times New Roman"/>
        <family val="1"/>
        <charset val="162"/>
      </rPr>
      <t>CANDEĞER KILINÇER</t>
    </r>
  </si>
  <si>
    <t>YÜRÜYÜŞ</t>
  </si>
  <si>
    <t>3000M-1-1</t>
  </si>
  <si>
    <t>3000M-1-2</t>
  </si>
  <si>
    <t>3000M-1-3</t>
  </si>
  <si>
    <t>3000M-1-4</t>
  </si>
  <si>
    <t>3000M-1-5</t>
  </si>
  <si>
    <t>3000M-1-6</t>
  </si>
  <si>
    <t>3000M-1-7</t>
  </si>
  <si>
    <t>3000M-1-8</t>
  </si>
  <si>
    <t>3000M-1-9</t>
  </si>
  <si>
    <t>3000M-1-10</t>
  </si>
  <si>
    <t>3000M-1-11</t>
  </si>
  <si>
    <t>3000M-1-12</t>
  </si>
  <si>
    <t>3000M-1-13</t>
  </si>
  <si>
    <t>3000M-1-14</t>
  </si>
  <si>
    <t>3000M-1-15</t>
  </si>
  <si>
    <t>3000M-1-16</t>
  </si>
  <si>
    <t>3000M-1-17</t>
  </si>
  <si>
    <t>3000M-1-18</t>
  </si>
  <si>
    <t>3000M-1-19</t>
  </si>
  <si>
    <t>3000M-1-20</t>
  </si>
  <si>
    <t>3000M-2-1</t>
  </si>
  <si>
    <t>3000M-2-2</t>
  </si>
  <si>
    <t>3000M-2-3</t>
  </si>
  <si>
    <t>3000M-2-4</t>
  </si>
  <si>
    <t>3000M-2-5</t>
  </si>
  <si>
    <t>3000M-2-6</t>
  </si>
  <si>
    <t>3000M-2-7</t>
  </si>
  <si>
    <t>3000M-2-8</t>
  </si>
  <si>
    <t>3000M-2-9</t>
  </si>
  <si>
    <t>3000M-2-10</t>
  </si>
  <si>
    <t>3000M-2-11</t>
  </si>
  <si>
    <t>3000M-2-12</t>
  </si>
  <si>
    <t>3000M-2-13</t>
  </si>
  <si>
    <t>3000M-2-14</t>
  </si>
  <si>
    <t>3000M-2-15</t>
  </si>
  <si>
    <t>3000M-2-16</t>
  </si>
  <si>
    <t>3000M-2-17</t>
  </si>
  <si>
    <t>3000M-2-18</t>
  </si>
  <si>
    <t>3000M-2-19</t>
  </si>
  <si>
    <t>3000M-2-20</t>
  </si>
  <si>
    <t>100M.ENG-1-1</t>
  </si>
  <si>
    <t>100M.ENG-1-2</t>
  </si>
  <si>
    <t>100M.ENG-1-3</t>
  </si>
  <si>
    <t>100M.ENG-1-4</t>
  </si>
  <si>
    <t>100M.ENG-1-5</t>
  </si>
  <si>
    <t>100M.ENG-1-6</t>
  </si>
  <si>
    <t>100M.ENG-2-1</t>
  </si>
  <si>
    <t>100M.ENG-2-2</t>
  </si>
  <si>
    <t>100M.ENG-2-3</t>
  </si>
  <si>
    <t>100M.ENG-2-4</t>
  </si>
  <si>
    <t>100M.ENG-2-5</t>
  </si>
  <si>
    <t>100M.ENG-2-6</t>
  </si>
  <si>
    <t>100M.ENG-4-1</t>
  </si>
  <si>
    <t>100M.ENG-4-2</t>
  </si>
  <si>
    <t>100M.ENG-4-3</t>
  </si>
  <si>
    <t>100M.ENG-4-4</t>
  </si>
  <si>
    <t>100M.ENG-4-5</t>
  </si>
  <si>
    <t>100M.ENG-4-6</t>
  </si>
  <si>
    <t>100M.ENG-3-1</t>
  </si>
  <si>
    <t>100M.ENG-3-2</t>
  </si>
  <si>
    <t>100M.ENG-3-3</t>
  </si>
  <si>
    <t>100M.ENG-3-4</t>
  </si>
  <si>
    <t>100M.ENG-3-5</t>
  </si>
  <si>
    <t>100M.ENG-3-6</t>
  </si>
  <si>
    <t>100M.ENG-5-1</t>
  </si>
  <si>
    <t>100M.ENG-5-2</t>
  </si>
  <si>
    <t>100M.ENG-5-3</t>
  </si>
  <si>
    <t>100M.ENG-5-4</t>
  </si>
  <si>
    <t>100M.ENG-5-5</t>
  </si>
  <si>
    <t>100M.ENG-5-6</t>
  </si>
  <si>
    <t>100M.ENG-6-1</t>
  </si>
  <si>
    <t>100M.ENG-6-2</t>
  </si>
  <si>
    <t>100M.ENG-6-3</t>
  </si>
  <si>
    <t>100M.ENG-6-4</t>
  </si>
  <si>
    <t>100M.ENG-6-5</t>
  </si>
  <si>
    <t>100M.ENG-6-6</t>
  </si>
  <si>
    <t>100M.ENG-7-1</t>
  </si>
  <si>
    <t>100M.ENG-7-2</t>
  </si>
  <si>
    <t>100M.ENG-7-3</t>
  </si>
  <si>
    <t>100M.ENG-7-4</t>
  </si>
  <si>
    <t>100M.ENG-7-5</t>
  </si>
  <si>
    <t>100M.ENG-7-6</t>
  </si>
  <si>
    <t>100M.ENG-8-1</t>
  </si>
  <si>
    <t>100M.ENG-8-2</t>
  </si>
  <si>
    <t>100M.ENG-8-3</t>
  </si>
  <si>
    <t>100M.ENG-8-4</t>
  </si>
  <si>
    <t>100M.ENG-8-5</t>
  </si>
  <si>
    <t>100M.ENG-8-6</t>
  </si>
  <si>
    <t>4X400M-1-9</t>
  </si>
  <si>
    <t>4X400M-1-10</t>
  </si>
  <si>
    <t>4X400M-1-11</t>
  </si>
  <si>
    <t>4X400M-1-12</t>
  </si>
  <si>
    <t>4X400M-1-13</t>
  </si>
  <si>
    <t>4X400M-1-14</t>
  </si>
  <si>
    <t>4X400M-1-15</t>
  </si>
  <si>
    <t>4X400M-1-16</t>
  </si>
  <si>
    <t>4X400M-1-17</t>
  </si>
  <si>
    <t>4X400M-1-18</t>
  </si>
  <si>
    <t>4X400M-1-19</t>
  </si>
  <si>
    <t>4X400M-1-20</t>
  </si>
  <si>
    <t>4X400M-1-21</t>
  </si>
  <si>
    <t>4X400M-1-22</t>
  </si>
  <si>
    <t>4X400M-1-23</t>
  </si>
  <si>
    <t>4X400M-1-24</t>
  </si>
  <si>
    <t>4X400M-1-25</t>
  </si>
  <si>
    <t>4X400M-1-26</t>
  </si>
  <si>
    <t>4X400M-1-27</t>
  </si>
  <si>
    <t>4X400M-1-28</t>
  </si>
  <si>
    <t>4X400M-1-29</t>
  </si>
  <si>
    <t>4X400M-1-30</t>
  </si>
  <si>
    <t>4X400M-1-31</t>
  </si>
  <si>
    <t>4X400M-1-32</t>
  </si>
  <si>
    <t>4X400M-2-9</t>
  </si>
  <si>
    <t>4X400M-2-10</t>
  </si>
  <si>
    <t>4X400M-2-11</t>
  </si>
  <si>
    <t>4X400M-2-12</t>
  </si>
  <si>
    <t>4X400M-2-13</t>
  </si>
  <si>
    <t>4X400M-2-14</t>
  </si>
  <si>
    <t>4X400M-2-15</t>
  </si>
  <si>
    <t>4X400M-2-16</t>
  </si>
  <si>
    <t>4X400M-2-17</t>
  </si>
  <si>
    <t>4X400M-2-18</t>
  </si>
  <si>
    <t>4X400M-2-19</t>
  </si>
  <si>
    <t>4X400M-2-20</t>
  </si>
  <si>
    <t>4X400M-2-21</t>
  </si>
  <si>
    <t>4X400M-2-22</t>
  </si>
  <si>
    <t>4X400M-2-23</t>
  </si>
  <si>
    <t>4X400M-2-24</t>
  </si>
  <si>
    <t>4X400M-2-25</t>
  </si>
  <si>
    <t>4X400M-2-26</t>
  </si>
  <si>
    <t>4X400M-2-27</t>
  </si>
  <si>
    <t>4X400M-2-28</t>
  </si>
  <si>
    <t>4X400M-2-29</t>
  </si>
  <si>
    <t>4X400M-2-30</t>
  </si>
  <si>
    <t>4X400M-2-31</t>
  </si>
  <si>
    <t>4X400M-2-32</t>
  </si>
  <si>
    <t>4X400M-3-9</t>
  </si>
  <si>
    <t>4X400M-3-10</t>
  </si>
  <si>
    <t>4X400M-3-11</t>
  </si>
  <si>
    <t>4X400M-3-12</t>
  </si>
  <si>
    <t>4X400M-3-13</t>
  </si>
  <si>
    <t>4X400M-3-14</t>
  </si>
  <si>
    <t>4X400M-3-15</t>
  </si>
  <si>
    <t>4X400M-3-16</t>
  </si>
  <si>
    <t>4X400M-3-17</t>
  </si>
  <si>
    <t>4X400M-3-18</t>
  </si>
  <si>
    <t>4X400M-3-19</t>
  </si>
  <si>
    <t>4X400M-3-20</t>
  </si>
  <si>
    <t>4X400M-3-21</t>
  </si>
  <si>
    <t>4X400M-3-22</t>
  </si>
  <si>
    <t>4X400M-3-23</t>
  </si>
  <si>
    <t>4X400M-3-24</t>
  </si>
  <si>
    <t>4X400M-3-25</t>
  </si>
  <si>
    <t>4X400M-3-26</t>
  </si>
  <si>
    <t>4X400M-3-27</t>
  </si>
  <si>
    <t>4X400M-3-28</t>
  </si>
  <si>
    <t>4X400M-3-29</t>
  </si>
  <si>
    <t>4X400M-3-30</t>
  </si>
  <si>
    <t>4X400M-3-31</t>
  </si>
  <si>
    <t>4X400M-3-32</t>
  </si>
  <si>
    <t>4X400M-4-9</t>
  </si>
  <si>
    <t>4X400M-4-10</t>
  </si>
  <si>
    <t>4X400M-4-11</t>
  </si>
  <si>
    <t>4X400M-4-12</t>
  </si>
  <si>
    <t>4X400M-4-13</t>
  </si>
  <si>
    <t>4X400M-4-14</t>
  </si>
  <si>
    <t>4X400M-4-15</t>
  </si>
  <si>
    <t>4X400M-4-16</t>
  </si>
  <si>
    <t>4X400M-4-17</t>
  </si>
  <si>
    <t>4X400M-4-18</t>
  </si>
  <si>
    <t>4X400M-4-19</t>
  </si>
  <si>
    <t>4X400M-4-20</t>
  </si>
  <si>
    <t>4X400M-4-21</t>
  </si>
  <si>
    <t>4X400M-4-22</t>
  </si>
  <si>
    <t>4X400M-4-23</t>
  </si>
  <si>
    <t>4X400M-4-24</t>
  </si>
  <si>
    <t>4X400M-4-25</t>
  </si>
  <si>
    <t>4X400M-4-26</t>
  </si>
  <si>
    <t>4X400M-4-27</t>
  </si>
  <si>
    <t>4X400M-4-28</t>
  </si>
  <si>
    <t>4X400M-4-29</t>
  </si>
  <si>
    <t>4X400M-4-30</t>
  </si>
  <si>
    <t>4X400M-4-31</t>
  </si>
  <si>
    <t>4X400M-4-32</t>
  </si>
  <si>
    <t>TR  :</t>
  </si>
  <si>
    <t>4X100M-1-9</t>
  </si>
  <si>
    <t>4X100M-1-10</t>
  </si>
  <si>
    <t>4X100M-1-11</t>
  </si>
  <si>
    <t>4X100M-1-12</t>
  </si>
  <si>
    <t>4X100M-1-13</t>
  </si>
  <si>
    <t>4X100M-1-14</t>
  </si>
  <si>
    <t>4X100M-1-15</t>
  </si>
  <si>
    <t>4X100M-1-16</t>
  </si>
  <si>
    <t>4X100M-1-17</t>
  </si>
  <si>
    <t>4X100M-1-18</t>
  </si>
  <si>
    <t>4X100M-1-19</t>
  </si>
  <si>
    <t>4X100M-1-20</t>
  </si>
  <si>
    <t>4X100M-1-21</t>
  </si>
  <si>
    <t>4X100M-1-22</t>
  </si>
  <si>
    <t>4X100M-1-23</t>
  </si>
  <si>
    <t>4X100M-1-24</t>
  </si>
  <si>
    <t>4X100M-1-25</t>
  </si>
  <si>
    <t>4X100M-1-26</t>
  </si>
  <si>
    <t>4X100M-1-27</t>
  </si>
  <si>
    <t>4X100M-1-28</t>
  </si>
  <si>
    <t>4X100M-1-29</t>
  </si>
  <si>
    <t>4X100M-1-30</t>
  </si>
  <si>
    <t>4X100M-1-31</t>
  </si>
  <si>
    <t>4X100M-1-32</t>
  </si>
  <si>
    <t>4X100M-2-9</t>
  </si>
  <si>
    <t>4X100M-2-10</t>
  </si>
  <si>
    <t>4X100M-2-11</t>
  </si>
  <si>
    <t>4X100M-2-12</t>
  </si>
  <si>
    <t>4X100M-2-13</t>
  </si>
  <si>
    <t>4X100M-2-14</t>
  </si>
  <si>
    <t>4X100M-2-15</t>
  </si>
  <si>
    <t>4X100M-2-16</t>
  </si>
  <si>
    <t>4X100M-2-17</t>
  </si>
  <si>
    <t>4X100M-2-18</t>
  </si>
  <si>
    <t>4X100M-2-19</t>
  </si>
  <si>
    <t>4X100M-2-20</t>
  </si>
  <si>
    <t>4X100M-2-21</t>
  </si>
  <si>
    <t>4X100M-2-22</t>
  </si>
  <si>
    <t>4X100M-2-23</t>
  </si>
  <si>
    <t>4X100M-2-24</t>
  </si>
  <si>
    <t>4X100M-2-25</t>
  </si>
  <si>
    <t>4X100M-2-26</t>
  </si>
  <si>
    <t>4X100M-2-27</t>
  </si>
  <si>
    <t>4X100M-2-28</t>
  </si>
  <si>
    <t>4X100M-2-29</t>
  </si>
  <si>
    <t>4X100M-2-30</t>
  </si>
  <si>
    <t>4X100M-2-31</t>
  </si>
  <si>
    <t>4X100M-2-32</t>
  </si>
  <si>
    <t>4X100M-4-9</t>
  </si>
  <si>
    <t>4X100M-4-10</t>
  </si>
  <si>
    <t>4X100M-4-11</t>
  </si>
  <si>
    <t>4X100M-4-12</t>
  </si>
  <si>
    <t>4X100M-4-13</t>
  </si>
  <si>
    <t>4X100M-4-14</t>
  </si>
  <si>
    <t>4X100M-4-15</t>
  </si>
  <si>
    <t>4X100M-4-16</t>
  </si>
  <si>
    <t>4X100M-4-17</t>
  </si>
  <si>
    <t>4X100M-4-18</t>
  </si>
  <si>
    <t>4X100M-4-19</t>
  </si>
  <si>
    <t>4X100M-4-20</t>
  </si>
  <si>
    <t>4X100M-4-21</t>
  </si>
  <si>
    <t>4X100M-4-22</t>
  </si>
  <si>
    <t>4X100M-4-23</t>
  </si>
  <si>
    <t>4X100M-4-24</t>
  </si>
  <si>
    <t>4X100M-4-25</t>
  </si>
  <si>
    <t>4X100M-4-26</t>
  </si>
  <si>
    <t>4X100M-4-27</t>
  </si>
  <si>
    <t>4X100M-4-28</t>
  </si>
  <si>
    <t>4X100M-4-29</t>
  </si>
  <si>
    <t>4X100M-4-30</t>
  </si>
  <si>
    <t>4X100M-4-31</t>
  </si>
  <si>
    <t>4X100M-4-32</t>
  </si>
  <si>
    <t>4X100M-3-9</t>
  </si>
  <si>
    <t>4X100M-3-10</t>
  </si>
  <si>
    <t>4X100M-3-11</t>
  </si>
  <si>
    <t>4X100M-3-12</t>
  </si>
  <si>
    <t>4X100M-3-13</t>
  </si>
  <si>
    <t>4X100M-3-14</t>
  </si>
  <si>
    <t>4X100M-3-15</t>
  </si>
  <si>
    <t>4X100M-3-16</t>
  </si>
  <si>
    <t>4X100M-3-17</t>
  </si>
  <si>
    <t>4X100M-3-18</t>
  </si>
  <si>
    <t>4X100M-3-19</t>
  </si>
  <si>
    <t>4X100M-3-20</t>
  </si>
  <si>
    <t>4X100M-3-21</t>
  </si>
  <si>
    <t>4X100M-3-22</t>
  </si>
  <si>
    <t>4X100M-3-23</t>
  </si>
  <si>
    <t>4X100M-3-24</t>
  </si>
  <si>
    <t>4X100M-3-25</t>
  </si>
  <si>
    <t>4X100M-3-26</t>
  </si>
  <si>
    <t>4X100M-3-27</t>
  </si>
  <si>
    <t>4X100M-3-28</t>
  </si>
  <si>
    <t>4X100M-3-29</t>
  </si>
  <si>
    <t>4X100M-3-30</t>
  </si>
  <si>
    <t>4X100M-3-31</t>
  </si>
  <si>
    <t>4X100M-3-32</t>
  </si>
  <si>
    <t>AFYON-KOCATEPE ÜNİ.(1-2)</t>
  </si>
  <si>
    <t>ANKARA-ANKARA ÜNİ.(3-14)</t>
  </si>
  <si>
    <t>ANKARA-GAZİ ÜNİ.(15-23)</t>
  </si>
  <si>
    <t>ANKARA-HACETTEPE ÜNİ.(24-34)</t>
  </si>
  <si>
    <t>ANTALYA-AKDENİZ ÜNİ.(35-42)</t>
  </si>
  <si>
    <t>BURSA-ULUDAĞ ÜNİ.(43-54)</t>
  </si>
  <si>
    <t>DENİZLİ-PAMUKKALE ÜNİ.(55-56)</t>
  </si>
  <si>
    <t>EDİRNE-TRAKYA ÜNİ.(57-60)</t>
  </si>
  <si>
    <t>ERZİNCAN-ERZİNCAN ÜNİ.(61-69)</t>
  </si>
  <si>
    <t>ERZURUM-ATATÜRK ÜNİ.(70-81)</t>
  </si>
  <si>
    <t>GİRNE -AMERİKAN ÜNİ.(82-83)</t>
  </si>
  <si>
    <t>GÜMÜŞHANE-GÜMÜŞHANE ÜNİ.(84-92)</t>
  </si>
  <si>
    <t>İSTANBUL-BOĞAZİÇİ ÜNİ.(93-102)</t>
  </si>
  <si>
    <t>İSTANBUL-MARMARA ÜNİ.(103-111)</t>
  </si>
  <si>
    <t>İZMİR-DOKUZ EYLÜL ÜNİ.(112-119)</t>
  </si>
  <si>
    <t>K.K.T.C.-YAKIN DOĞU ÜNİ.(120)</t>
  </si>
  <si>
    <t>KARAMAN-KARAMANOĞLU M.BEY ÜNİ.(121-126)</t>
  </si>
  <si>
    <t>KAYSERİ-ERCİYES ÜNİ.(127-131)</t>
  </si>
  <si>
    <t>KÜTAHYA-DUMLUPINAR ÜNİ.(132-141)</t>
  </si>
  <si>
    <t>MALATYA-İNÖNÜ ÜNİ.(142-147)</t>
  </si>
  <si>
    <t>MERSİN-MERSİN ÜNİ.(148-159)</t>
  </si>
  <si>
    <t>MUĞLA-SITKI KOÇMAN ÜNİ.(160-168)</t>
  </si>
  <si>
    <t>NİĞDE-NİĞDE ÜNİ.(169-177)</t>
  </si>
  <si>
    <t>SİVAS-CUMHURİYET ÜNİ.(178-188)</t>
  </si>
  <si>
    <t>ZONGULDAK-BÜLENT ECEVİT ÜNİ.(189-191)</t>
  </si>
  <si>
    <t>DİYARBAKIR-DİCLE ÜNİ.(192-198)</t>
  </si>
  <si>
    <t>BAYIN TAKIM LİSTESİ</t>
  </si>
  <si>
    <t>ÜNİVERSİTE İLİ-ADI</t>
  </si>
  <si>
    <t>GÖĞÜS NO.LARI</t>
  </si>
  <si>
    <t>İDARECİNİN ADI SOYADI</t>
  </si>
  <si>
    <t>TELEFONU</t>
  </si>
  <si>
    <t xml:space="preserve">İ M Z A </t>
  </si>
  <si>
    <t xml:space="preserve"> 1-2</t>
  </si>
  <si>
    <t xml:space="preserve"> 3-14</t>
  </si>
  <si>
    <t xml:space="preserve"> 15-23</t>
  </si>
  <si>
    <t xml:space="preserve"> 24-34</t>
  </si>
  <si>
    <t xml:space="preserve"> 35-42</t>
  </si>
  <si>
    <t xml:space="preserve"> 43-54</t>
  </si>
  <si>
    <t xml:space="preserve"> 55-56</t>
  </si>
  <si>
    <t xml:space="preserve"> 57-60</t>
  </si>
  <si>
    <t xml:space="preserve"> 61-69</t>
  </si>
  <si>
    <t xml:space="preserve"> 70-81</t>
  </si>
  <si>
    <t xml:space="preserve"> 82-83</t>
  </si>
  <si>
    <t xml:space="preserve"> 84-92</t>
  </si>
  <si>
    <t xml:space="preserve"> 93-102</t>
  </si>
  <si>
    <t xml:space="preserve"> 103-111</t>
  </si>
  <si>
    <t xml:space="preserve"> 112-119</t>
  </si>
  <si>
    <t xml:space="preserve"> 121-126</t>
  </si>
  <si>
    <t xml:space="preserve"> 127-131</t>
  </si>
  <si>
    <t xml:space="preserve"> 132-141</t>
  </si>
  <si>
    <t xml:space="preserve"> 142-147</t>
  </si>
  <si>
    <t xml:space="preserve"> 148-159</t>
  </si>
  <si>
    <t xml:space="preserve"> 160-168</t>
  </si>
  <si>
    <t xml:space="preserve"> 169-177</t>
  </si>
  <si>
    <t xml:space="preserve"> 178-188</t>
  </si>
  <si>
    <t xml:space="preserve"> 189-191</t>
  </si>
  <si>
    <t xml:space="preserve"> 192-198</t>
  </si>
  <si>
    <t>199-229</t>
  </si>
  <si>
    <t>FERDİ NO.LARI</t>
  </si>
  <si>
    <t>09-10-11 Mayıs 2014</t>
  </si>
  <si>
    <t>ISPARTA</t>
  </si>
  <si>
    <t>BÜŞRA FATMA ERDEM</t>
  </si>
  <si>
    <t>AKSARAY-AKSARAY ÜNİVERSİTESİ</t>
  </si>
  <si>
    <t>AZİZE GEDİKLİ</t>
  </si>
  <si>
    <t>GAMZE ALPDOĞAN</t>
  </si>
  <si>
    <t>YAĞMUR TARHAN</t>
  </si>
  <si>
    <t>SEDA SÜNME</t>
  </si>
  <si>
    <t/>
  </si>
  <si>
    <t>ZELİHA UZUNBİLEK</t>
  </si>
  <si>
    <t>BERİVAN ŞAKIR</t>
  </si>
  <si>
    <t>ÇANAKKALE-ONSEKİZ MART ÜNİVERSİTESİ</t>
  </si>
  <si>
    <t>ÖZLEM ŞAHİN</t>
  </si>
  <si>
    <t>İZMİR-YAŞAR ÜNİVERSİTESİ</t>
  </si>
  <si>
    <t>BERFE SANCAK</t>
  </si>
  <si>
    <t>KKTC-YAKIN DOĞU ÜNİVERSİTESİ</t>
  </si>
  <si>
    <t>SABRİYE ATİKOĞLU</t>
  </si>
  <si>
    <t>MELİZ DERAL</t>
  </si>
  <si>
    <t>AĞRI-İBRAHİM ÇEÇEN ÜNİVERSİTESİ</t>
  </si>
  <si>
    <t>GÜLŞEN KARATAŞ</t>
  </si>
  <si>
    <t>SEVİM KABAY</t>
  </si>
  <si>
    <t>SEVİLAY EYTEMİŞ</t>
  </si>
  <si>
    <t>SİBEL ÖZDEMİR</t>
  </si>
  <si>
    <t>HİCRAN AKPINAR</t>
  </si>
  <si>
    <t>FATMA ASLAN</t>
  </si>
  <si>
    <t>RONİYA GÖKTÜRK</t>
  </si>
  <si>
    <t>25
21
26
27</t>
  </si>
  <si>
    <t>3.4.1993
1.7.1996
1.9.1995
1.1.1996</t>
  </si>
  <si>
    <t>SEVİLAY EYTEMİŞ
GÜLŞEN KARATAŞ
SEVİM KABAY
SİBEL ÖZDEMİR</t>
  </si>
  <si>
    <t>KADER CEYHAN</t>
  </si>
  <si>
    <t>BURSA-ULUDAĞ ÜNİVERSİTESİ</t>
  </si>
  <si>
    <t>GÖZDE ALTINSARI</t>
  </si>
  <si>
    <t>ŞAHSENE SARI</t>
  </si>
  <si>
    <t>KÜBRA YEMİŞLİ</t>
  </si>
  <si>
    <t>AYŞE KARABULUT</t>
  </si>
  <si>
    <t>EDA ERBAY</t>
  </si>
  <si>
    <t>SEDA ERBAY</t>
  </si>
  <si>
    <t>MERVE KARADENİZ</t>
  </si>
  <si>
    <t>DEMET ZEYBEK</t>
  </si>
  <si>
    <t>ÖZGE DAN</t>
  </si>
  <si>
    <t>EMEL ŞANLI</t>
  </si>
  <si>
    <t>İZMİR-9 EYLÜL ÜNİVERSİTESİ</t>
  </si>
  <si>
    <t>DERYA YILDIRIM</t>
  </si>
  <si>
    <t>SALİHA ÖTER</t>
  </si>
  <si>
    <t>ÜMRAN ASLAN</t>
  </si>
  <si>
    <t>MERVE KARACA</t>
  </si>
  <si>
    <t>ŞENGÜL POLAT</t>
  </si>
  <si>
    <t>PINAR ADAY</t>
  </si>
  <si>
    <t>42
40
44
41</t>
  </si>
  <si>
    <t>14.3.1995
9.11.1994
24.9.1994
7.7.1993</t>
  </si>
  <si>
    <t>MERVE KARACA
DERYA YILDIRIM
SERAP DOĞAN
EMEL ŞANLI</t>
  </si>
  <si>
    <t>AYDIN-ADNAN MENDERES ÜNİVERSİTESİ</t>
  </si>
  <si>
    <t>RABİA ÇİÇEK</t>
  </si>
  <si>
    <t>SERAY ŞENTÜRK</t>
  </si>
  <si>
    <t>E.BAHAR DÖLEK</t>
  </si>
  <si>
    <t>ASLI ARIK</t>
  </si>
  <si>
    <t>BEYZA TİLKİ</t>
  </si>
  <si>
    <t>H.BALA ASLAN</t>
  </si>
  <si>
    <t>ELCİN KAYA</t>
  </si>
  <si>
    <t>RÜMEYSA EFE</t>
  </si>
  <si>
    <t>F.HİLAL BAYAR</t>
  </si>
  <si>
    <t>CANAN İNCE</t>
  </si>
  <si>
    <t>KAYSERİ-ERCİYES ÜNİVERSİTESİ</t>
  </si>
  <si>
    <t>ŞEYMANUR ÇAKMAK</t>
  </si>
  <si>
    <t>FAZİLE TÜRKEŞ</t>
  </si>
  <si>
    <t>ELİF KARABULUT</t>
  </si>
  <si>
    <t>ÖZGE ŞAYİR</t>
  </si>
  <si>
    <t>METHİYE IŞIK</t>
  </si>
  <si>
    <t>HATİCE KÖKOĞLU</t>
  </si>
  <si>
    <t>BÜŞRA TURAN</t>
  </si>
  <si>
    <t>60
66
63
59</t>
  </si>
  <si>
    <t>10.9.1994
26.1.1996
7.7.1995
20.1.1997</t>
  </si>
  <si>
    <t>CANAN İNCE
ŞEYMANUR ÇAKMAK
HATİCE KÖKOĞLU
BÜŞRA TURAN</t>
  </si>
  <si>
    <t>TUĞÇE SOLAK</t>
  </si>
  <si>
    <t>NİĞDE-NİĞDE ÜNİVERSİTESİ</t>
  </si>
  <si>
    <t>ÖZGE AYDIN</t>
  </si>
  <si>
    <t>HİLAL YAZGAN</t>
  </si>
  <si>
    <t>SÜMEYYE TEZEL</t>
  </si>
  <si>
    <t>HAFİZE ÜNALER</t>
  </si>
  <si>
    <t>S. NİLAY YILDIZ</t>
  </si>
  <si>
    <t>BÜŞRA DURAN</t>
  </si>
  <si>
    <t>CENNET SARPKAYA</t>
  </si>
  <si>
    <t>NİMET KARAKUŞ</t>
  </si>
  <si>
    <t>BURDUR-MEHMET AKİF ERSOY ÜNİVERSİTESİ</t>
  </si>
  <si>
    <t>ŞERİFE İPEK ÇAKIR</t>
  </si>
  <si>
    <t>ÖZLEM BALKIÇ</t>
  </si>
  <si>
    <t>ASLI ARİK</t>
  </si>
  <si>
    <t>TUĞBA AKDENİZ</t>
  </si>
  <si>
    <t>Mihriban karabalık</t>
  </si>
  <si>
    <t>ELİF ÇETİN</t>
  </si>
  <si>
    <t>NİDA NUR EKİCİ</t>
  </si>
  <si>
    <t>82
84
81
78</t>
  </si>
  <si>
    <t>23.1.1993
1.1.1995
8.9.1993
14.02.199</t>
  </si>
  <si>
    <t>NİMET KARAKUŞ
ŞERİFE İPEK ÇAKIR
NİDA NUR EKİCİ
EDA TEKER</t>
  </si>
  <si>
    <t>YUDUM İLİKSİZ</t>
  </si>
  <si>
    <t>KÜTAHYA-DUMLUPINAR ÜNİVERSİTESİ</t>
  </si>
  <si>
    <t>CEYLAN GÖKPINAR</t>
  </si>
  <si>
    <t>SEBAHAT AKPINAR</t>
  </si>
  <si>
    <t>MAKBULE MUTLU</t>
  </si>
  <si>
    <t>EBRU OFLUOĞLU</t>
  </si>
  <si>
    <t>DİLAN SÜMBÜL</t>
  </si>
  <si>
    <t>ÖZGE YÜNCÜ</t>
  </si>
  <si>
    <t>DÖNDÜ TEKE</t>
  </si>
  <si>
    <t>NİMET ŞANLI</t>
  </si>
  <si>
    <t>RABİA BAYKAL</t>
  </si>
  <si>
    <t>ANKARA-GAZİ ÜNİVERSİTESİ</t>
  </si>
  <si>
    <t>NİGAR DERİN</t>
  </si>
  <si>
    <t>ÜMMÜ AYDIN</t>
  </si>
  <si>
    <t>YASEMİN CAN</t>
  </si>
  <si>
    <t>MERVE DURKUN</t>
  </si>
  <si>
    <t>NURBANU KARAYEL</t>
  </si>
  <si>
    <t>BÜŞRA EROL</t>
  </si>
  <si>
    <t>MERVE ŞAN</t>
  </si>
  <si>
    <t>VİLDAN GÜVERCİN</t>
  </si>
  <si>
    <t>ŞEYDA ÖZDEK</t>
  </si>
  <si>
    <t>TÜLAY OKURLU</t>
  </si>
  <si>
    <t>ARDAHAN-ARDAHAN ÜNİVERSİTESİ</t>
  </si>
  <si>
    <t>AYFER SAMİ</t>
  </si>
  <si>
    <t>NESLİHAN DEMİRCİ</t>
  </si>
  <si>
    <t>YAĞMUR GENİŞ</t>
  </si>
  <si>
    <t xml:space="preserve">ESRA GAZ  </t>
  </si>
  <si>
    <t>EMİNE YILMAZ</t>
  </si>
  <si>
    <t>KARAMAN-KARAMANOĞLU MEHMETBEY ÜNİVERSİTESİ</t>
  </si>
  <si>
    <t>KIYMET GÖK</t>
  </si>
  <si>
    <t>EBRU KARADEMİR</t>
  </si>
  <si>
    <t>HAVVANUR OLCAY</t>
  </si>
  <si>
    <t>TÜLİN CESUR</t>
  </si>
  <si>
    <t>SEHER ÇAKMAZ</t>
  </si>
  <si>
    <t>AYŞE BULUT</t>
  </si>
  <si>
    <t>CANSU KİBAR</t>
  </si>
  <si>
    <t>TUĞÇE İÇMEN</t>
  </si>
  <si>
    <t>ZEYNEP DEMİRTAŞ</t>
  </si>
  <si>
    <t>ANKARA-ANKARA ÜNİVERSİTESİ</t>
  </si>
  <si>
    <t>SELVA PINAR AKÇA</t>
  </si>
  <si>
    <t>ÖZNUR YÜKSEL</t>
  </si>
  <si>
    <t>ESRA OTLU</t>
  </si>
  <si>
    <t>MERVE YILDIRIM</t>
  </si>
  <si>
    <t>ÖZNUR BAŞARIR</t>
  </si>
  <si>
    <t>AYSEL BOZTAŞ</t>
  </si>
  <si>
    <t xml:space="preserve">EDA PALA </t>
  </si>
  <si>
    <t>SELCAN DURSUN</t>
  </si>
  <si>
    <t xml:space="preserve">ŞÜHEDA YILDIZ </t>
  </si>
  <si>
    <t>DERYA GÜÇÇÜK</t>
  </si>
  <si>
    <t>KKTC-DOĞU AKDENİZ ÜNİVERSİTESİ</t>
  </si>
  <si>
    <t>GAMZE ÖZYILDIZ</t>
  </si>
  <si>
    <t>EMİNE HIZLIER</t>
  </si>
  <si>
    <t>SERAH LOVETH MALUGU</t>
  </si>
  <si>
    <t>ZÜHRE ACERMAN</t>
  </si>
  <si>
    <t>ZEHRA DEMİRCAN</t>
  </si>
  <si>
    <t>GÜLAY KARADAŞ</t>
  </si>
  <si>
    <t>DERYA KAPLAN</t>
  </si>
  <si>
    <t>TUĞBA AYDIN</t>
  </si>
  <si>
    <t>MERYEM ÇETİN</t>
  </si>
  <si>
    <t>SİVAS-CUMHURİYET ÜNİVERSİTESİ</t>
  </si>
  <si>
    <t>MEHRİ GÜL GÖK</t>
  </si>
  <si>
    <t>CEMİLE ESER</t>
  </si>
  <si>
    <t>TUGBA BEKTAŞ</t>
  </si>
  <si>
    <t>SULTAN M.BURAK</t>
  </si>
  <si>
    <t>KÜBRA YAĞCI</t>
  </si>
  <si>
    <t>DİDEM KUŞDERCİ</t>
  </si>
  <si>
    <t>ELİF DEMİRBAĞ</t>
  </si>
  <si>
    <t>RUKİYE ASLAN</t>
  </si>
  <si>
    <t>AYŞE YİĞİT</t>
  </si>
  <si>
    <t>EMİNE AYDIN</t>
  </si>
  <si>
    <t>ŞEYMA N. GÜLSEVER</t>
  </si>
  <si>
    <t>RENGİN KAŞBAŞ</t>
  </si>
  <si>
    <t>AYŞE ŞEN</t>
  </si>
  <si>
    <t>NESRİN KEZİK</t>
  </si>
  <si>
    <t>ERZİNCAN-ERZİNCAN ÜNİVERSİTESİ</t>
  </si>
  <si>
    <t>ZERİN KATURMAN</t>
  </si>
  <si>
    <t>ÇİĞDEM GÖLEZ</t>
  </si>
  <si>
    <t>PINAR KARDAĞ</t>
  </si>
  <si>
    <t>YELİZ ERDÖNMEZ</t>
  </si>
  <si>
    <t>CANSU TORTULU</t>
  </si>
  <si>
    <t>158
157
162
161</t>
  </si>
  <si>
    <t>28.3.1996
10.3.1994
18.1.1996
2.4.1992</t>
  </si>
  <si>
    <t>ZERİN KATURMAN
NESRİN KEZİK
CANSU TORTULU
YELİZ ERDÖNMEZ</t>
  </si>
  <si>
    <t>159
157
158
162</t>
  </si>
  <si>
    <t>ÇİĞDEM GÖLEZ
NESRİN KEZİK
ZERİN KATURMAN
CANSU TORTULU</t>
  </si>
  <si>
    <t>GİZEM AKSOY</t>
  </si>
  <si>
    <t>İSTANBUL-İSTANBUL ÜNİVERSİTESİ</t>
  </si>
  <si>
    <t>DAMLA TAŞ</t>
  </si>
  <si>
    <t>ESRA ŞANAL</t>
  </si>
  <si>
    <t>ESRAGÜL MAZLUM</t>
  </si>
  <si>
    <t>YAĞMUR ÇELİK</t>
  </si>
  <si>
    <t>TUĞBA ÇELİK</t>
  </si>
  <si>
    <t>NESLİHAN DEMİR</t>
  </si>
  <si>
    <t>SİNEM ŞİRET</t>
  </si>
  <si>
    <t>KOCAELİ-KOCAELİ ÜNİVERSİTESİ</t>
  </si>
  <si>
    <t>ZEYNEP BAŞ</t>
  </si>
  <si>
    <t>ASLI METİN</t>
  </si>
  <si>
    <t>ÇİĞDEM GEZİCİ</t>
  </si>
  <si>
    <t>ELİF  POLAT</t>
  </si>
  <si>
    <t>SEMRA ÖZBUDAK</t>
  </si>
  <si>
    <t>SEMİHA HOŞOĞLU</t>
  </si>
  <si>
    <t>ELİF BERK</t>
  </si>
  <si>
    <t>ELİF ÖZMEN</t>
  </si>
  <si>
    <t>GÜLŞAH SARIÇAM</t>
  </si>
  <si>
    <t>179
177
183
182</t>
  </si>
  <si>
    <t>22.10.1996
25.5.1995
1.1.1996
14.11.1996</t>
  </si>
  <si>
    <t>ELİF POLAT
ELİF ÖZMEN
ZEYNEP BAŞ
SİNEM ŞİRET</t>
  </si>
  <si>
    <t>BURCU ÖZTÜRK</t>
  </si>
  <si>
    <t>İSTANBUL-KADİR HAS ÜNİVERSİTESİ</t>
  </si>
  <si>
    <t>İZMİR- EGE ÜNİVERSİTESİ</t>
  </si>
  <si>
    <t>DAMLA KARAOĞLU</t>
  </si>
  <si>
    <t>ZEHRA UZUNBİLEK</t>
  </si>
  <si>
    <t>GAMZE YURDUNKULU</t>
  </si>
  <si>
    <t>CEMRE BİTGİN</t>
  </si>
  <si>
    <t>AYLA MERTOĞLU</t>
  </si>
  <si>
    <t>ANKARA-HACETTEPE ÜNİVERSİTESİ</t>
  </si>
  <si>
    <t>TUĞBA KOÇ</t>
  </si>
  <si>
    <t>NAGEHAN KALYONCU</t>
  </si>
  <si>
    <t>AYŞEGÜL GAMZE CEREN</t>
  </si>
  <si>
    <t>NURTEN MERMER</t>
  </si>
  <si>
    <t>ÇİĞDEM KOCA</t>
  </si>
  <si>
    <t>MERVE SEVİM KARAMAN</t>
  </si>
  <si>
    <t>FATMA AÇIKALIN</t>
  </si>
  <si>
    <t>TOKAT-GAZİOSMANPAŞA ÜNİVERSİTESİ</t>
  </si>
  <si>
    <t>BETÜL DURAN</t>
  </si>
  <si>
    <t>ZEHRA DÜNDAR</t>
  </si>
  <si>
    <t>MERSİN-MERSİN ÜNİVERSİTESİ</t>
  </si>
  <si>
    <t>HANİFE ÇOBANOĞLU</t>
  </si>
  <si>
    <t>TUĞÇE MENEK</t>
  </si>
  <si>
    <t>SEVİM KÜREKÇİ</t>
  </si>
  <si>
    <t>BERİVAN ALTUN</t>
  </si>
  <si>
    <t>NURAY CANPOLAT</t>
  </si>
  <si>
    <t>SANİYE ASLAN</t>
  </si>
  <si>
    <t>KADRİYE AYDIN</t>
  </si>
  <si>
    <t>10.07.1994</t>
  </si>
  <si>
    <t>DOGA GUNDEM</t>
  </si>
  <si>
    <t>İSTANBUL-İSTANBUL TEKNİK ÜNİVERSİTESİ</t>
  </si>
  <si>
    <t>25.03.1992</t>
  </si>
  <si>
    <t>ELİF EKSİN</t>
  </si>
  <si>
    <t>09.02.1996</t>
  </si>
  <si>
    <t>ARZU YİLDİRİM</t>
  </si>
  <si>
    <t>15.12.1995</t>
  </si>
  <si>
    <t>SİRİN UYSAL</t>
  </si>
  <si>
    <t>05.10.1995</t>
  </si>
  <si>
    <t>MİRAY DURMUS</t>
  </si>
  <si>
    <t>09.02.1995</t>
  </si>
  <si>
    <t>EKİN BUYUKAKTEN</t>
  </si>
  <si>
    <t>05.07.1995</t>
  </si>
  <si>
    <t>ECE AVCİ</t>
  </si>
  <si>
    <t>ZONGULDAK-BÜLENT ECEVİT ÜNİVERSİTESİ</t>
  </si>
  <si>
    <t>ŞERİFE MUTLU</t>
  </si>
  <si>
    <t>SARE BOSTANCI</t>
  </si>
  <si>
    <t>BÜŞRA YİĞİT</t>
  </si>
  <si>
    <t>KONYA-SELÇUK ÜNİVERSİTESİ</t>
  </si>
  <si>
    <t>SİBELCAN AYDINOĞLU</t>
  </si>
  <si>
    <t>MERVE SÖYLEMEZ</t>
  </si>
  <si>
    <t>LEYLA TARHAN</t>
  </si>
  <si>
    <t>İSTANBUL-İSTANBUL TİCARET ÜNİVERSİTESİ</t>
  </si>
  <si>
    <t>RABİA OYA TAMTEKİN</t>
  </si>
  <si>
    <t>EBRU AYDOĞDU</t>
  </si>
  <si>
    <t>BOLU-ABAN İZZET BAYSAL ÜNİVERSİTESİ</t>
  </si>
  <si>
    <t>HİLAL TOSUNOĞLU</t>
  </si>
  <si>
    <t>DAMLA SAYILI</t>
  </si>
  <si>
    <t>GÜLNUR DATLI</t>
  </si>
  <si>
    <t>ÇİĞDEM BOZKURT</t>
  </si>
  <si>
    <t>YEŞİM YURDAKUL</t>
  </si>
  <si>
    <t>HAMİYET BÜŞRA KIŞLAK</t>
  </si>
  <si>
    <t>ZEYNEP URAL</t>
  </si>
  <si>
    <t>İSTANBUL-BOĞAZİÇİ ÜNİVERSİTESİ</t>
  </si>
  <si>
    <t>IŞIL DÖNMEZ</t>
  </si>
  <si>
    <t>BERNA ARSLANOĞLU</t>
  </si>
  <si>
    <t>NERGİS ASLAN</t>
  </si>
  <si>
    <t>SEVDE ÖZTÜRK</t>
  </si>
  <si>
    <t>NİCOLE BERMUDEZ</t>
  </si>
  <si>
    <t>BURCU AYAZ</t>
  </si>
  <si>
    <t>ÇAĞLA FADILLIOĞLU</t>
  </si>
  <si>
    <t>GİZEM DEMİREL</t>
  </si>
  <si>
    <t>ESKİŞEHİR-ANADOLU ÜNİVERSİTESİ</t>
  </si>
  <si>
    <t>21.06.1990</t>
  </si>
  <si>
    <t>DEMET DİNÇ</t>
  </si>
  <si>
    <t>21.06.1991</t>
  </si>
  <si>
    <t>01.01.1990</t>
  </si>
  <si>
    <t>ELİF TOZLU</t>
  </si>
  <si>
    <t>15.11.1992</t>
  </si>
  <si>
    <t>İLKAY AVCI</t>
  </si>
  <si>
    <t>20.04.1987</t>
  </si>
  <si>
    <t>SEVİM SİNMEZ SERBEST</t>
  </si>
  <si>
    <t>21.04.1993</t>
  </si>
  <si>
    <t>ELİF KOÇAK</t>
  </si>
  <si>
    <t>17.05.1989</t>
  </si>
  <si>
    <t>MERYEM ÖCAL</t>
  </si>
  <si>
    <t>29.09.1991</t>
  </si>
  <si>
    <t>DAMLA GÖNEN</t>
  </si>
  <si>
    <t>09.08.1992</t>
  </si>
  <si>
    <t>ESENGÜL GÖKDEMİR</t>
  </si>
  <si>
    <t>01.02.1991</t>
  </si>
  <si>
    <t>NURDAN TORUN</t>
  </si>
  <si>
    <t>GÜLŞAH KIZILTAŞ</t>
  </si>
  <si>
    <t>İSTANBUL-MARMARA ÜNİVERSİTESİ</t>
  </si>
  <si>
    <t>HAZAN SEDA AKGÜN</t>
  </si>
  <si>
    <t>BÜŞRA ÖZGE ÇAKIR</t>
  </si>
  <si>
    <t>BUSE ÖZTÜRK</t>
  </si>
  <si>
    <t>ÇAĞLA EROĞLU</t>
  </si>
  <si>
    <t>IRMAK ÖZSOY</t>
  </si>
  <si>
    <t>ZEYNEP BAHADIR</t>
  </si>
  <si>
    <t>DİLARA ÖZTÜRK</t>
  </si>
  <si>
    <t>NAZMİYE ÇETİNKAYA</t>
  </si>
  <si>
    <t>12.9.1991
20.5.1991
14.3.1992
30.1.1993</t>
  </si>
  <si>
    <t>ZEYNEP BAHADIR
GÜLŞAH KIZILTAŞ
BÜŞRA ÖZGE ÇAKIR
IRMAK ÖZSOY</t>
  </si>
  <si>
    <t>EZGİ SAYİR</t>
  </si>
  <si>
    <t>SAMSUN-SAMSUN 19 MAYIS ÜNİVERSİTESİ</t>
  </si>
  <si>
    <t>VAN-YÜZÜNCÜ YIL ÜNİVERSİTESİ</t>
  </si>
  <si>
    <t>MİZGİN KESİCİ</t>
  </si>
  <si>
    <t>FİLİZ KAYDU</t>
  </si>
  <si>
    <t>DİYARBAKIR-DİCLE ÜNİVERSİTESİ</t>
  </si>
  <si>
    <t>MERYEM UÇAR</t>
  </si>
  <si>
    <t>FATMA DOKMAN</t>
  </si>
  <si>
    <t>MÜNEVVER ÇAKRALI</t>
  </si>
  <si>
    <t>PELDA TELEŞ</t>
  </si>
  <si>
    <t>BERİVAN ESER</t>
  </si>
  <si>
    <t>BAHTINUR AĞIOĞLU</t>
  </si>
  <si>
    <t>MUĞLA-MUĞLA SITKI KOÇMAN ÜNİVERSİTESİ</t>
  </si>
  <si>
    <t>ÇİĞDEM TÜRKMEN</t>
  </si>
  <si>
    <t>SELİN IŞIK</t>
  </si>
  <si>
    <t>ŞAKİRE ÇELİK</t>
  </si>
  <si>
    <t>GÜLCAN İZBAŞ</t>
  </si>
  <si>
    <t>AYŞEGÜL OCAK</t>
  </si>
  <si>
    <t>20.66.92</t>
  </si>
  <si>
    <t>HATİCE ERDOĞAN</t>
  </si>
  <si>
    <t>EZGİ ÖN</t>
  </si>
  <si>
    <t>NUR ŞENYÜZLÜ</t>
  </si>
  <si>
    <t>GÜLCAN ÖZ</t>
  </si>
  <si>
    <t>A</t>
  </si>
  <si>
    <t>B</t>
  </si>
  <si>
    <t>12.00</t>
  </si>
  <si>
    <t>24.00</t>
  </si>
  <si>
    <t>17.50</t>
  </si>
  <si>
    <t>1.15.00</t>
  </si>
  <si>
    <t>8.00</t>
  </si>
  <si>
    <t>25.00</t>
  </si>
  <si>
    <t>4.00</t>
  </si>
  <si>
    <t>9.00</t>
  </si>
  <si>
    <t>1'40</t>
  </si>
  <si>
    <t>13.20</t>
  </si>
  <si>
    <t>27.80</t>
  </si>
  <si>
    <t>107.58</t>
  </si>
  <si>
    <t>HATAY-MUSTAFA KEMAL ÜNİVERSİTESİ</t>
  </si>
  <si>
    <t>HATİCE ÜNZİR</t>
  </si>
  <si>
    <t>499
495
492
497</t>
  </si>
  <si>
    <t>BURSA-ULUDAĞ ÜNİVERSİTESİ FERDİ</t>
  </si>
  <si>
    <t xml:space="preserve">ÖZNUR YÜKSEL </t>
  </si>
  <si>
    <t>ANKARA-ANKARA ÜNİVERSİTESİ FERDİ</t>
  </si>
  <si>
    <t>GİZEM GENÇ</t>
  </si>
  <si>
    <t>CANSU İLHAN</t>
  </si>
  <si>
    <t>İSTANBUL-İSTANBUL ÜNİVERSİTESİ FERDİ</t>
  </si>
  <si>
    <t>DİLEK KALELİ</t>
  </si>
  <si>
    <t>İSTANBUL-BOĞAZİÇİ ÜNİVERSİTESİ FERDİ</t>
  </si>
  <si>
    <t>MEYREM ATASEVER</t>
  </si>
  <si>
    <t>KOCAELİ-KOCAELİ ÜNİVERSİTESİ FERDİ</t>
  </si>
  <si>
    <t>DİLRUBA ÇAMUR</t>
  </si>
  <si>
    <t>SEHER TEPETAŞI</t>
  </si>
  <si>
    <t>09.09.1987</t>
  </si>
  <si>
    <t>ŞEYMA YILDIZ</t>
  </si>
  <si>
    <t>ESKİŞEHİR-ANADOLU ÜNİVERSİTESİ FERDİ</t>
  </si>
  <si>
    <t>İZMİR-EGE ÜNİVERSİTESİ FERDİ</t>
  </si>
  <si>
    <t>AYDIN-ADNAN MENDERES ÜNİVERSİTESİ FERDİ</t>
  </si>
  <si>
    <t>GÜLİSTAN ARSLAN</t>
  </si>
  <si>
    <t>GÜLŞAH DEMİRASLAN</t>
  </si>
  <si>
    <t>ÖZNUR KAZKAYASI</t>
  </si>
  <si>
    <t>H.BUSE ÇİFTÇİ</t>
  </si>
  <si>
    <t>SEVDA DEMİR</t>
  </si>
  <si>
    <t>01.08.1996</t>
  </si>
  <si>
    <t xml:space="preserve">HESNA UYSAL </t>
  </si>
  <si>
    <t>4</t>
  </si>
  <si>
    <t>1</t>
  </si>
  <si>
    <t>2</t>
  </si>
  <si>
    <t>3</t>
  </si>
  <si>
    <t>5</t>
  </si>
  <si>
    <t>6</t>
  </si>
  <si>
    <t>7</t>
  </si>
  <si>
    <t>8</t>
  </si>
  <si>
    <t>9</t>
  </si>
  <si>
    <t>10</t>
  </si>
  <si>
    <t>11</t>
  </si>
  <si>
    <t>12</t>
  </si>
  <si>
    <t>B7</t>
  </si>
  <si>
    <t>A2</t>
  </si>
  <si>
    <t>A1</t>
  </si>
  <si>
    <t>A12</t>
  </si>
  <si>
    <t>B4</t>
  </si>
  <si>
    <t>B10</t>
  </si>
  <si>
    <t>B2</t>
  </si>
  <si>
    <t>B1</t>
  </si>
  <si>
    <t>B6</t>
  </si>
  <si>
    <t>A6</t>
  </si>
  <si>
    <t>B5</t>
  </si>
  <si>
    <t>A7</t>
  </si>
  <si>
    <t>B3</t>
  </si>
  <si>
    <t>B11</t>
  </si>
  <si>
    <t>A5</t>
  </si>
  <si>
    <t>B8</t>
  </si>
  <si>
    <t>B9</t>
  </si>
  <si>
    <t>B12</t>
  </si>
  <si>
    <t>A3</t>
  </si>
  <si>
    <t>A4</t>
  </si>
  <si>
    <t>A11</t>
  </si>
  <si>
    <t>A9</t>
  </si>
  <si>
    <t>A8</t>
  </si>
  <si>
    <t>YüksekA</t>
  </si>
  <si>
    <t>YüksekB</t>
  </si>
  <si>
    <t>GÜLLE-A1</t>
  </si>
  <si>
    <t>GÜLLE-A2</t>
  </si>
  <si>
    <t>GÜLLE-A3</t>
  </si>
  <si>
    <t>GÜLLE-A4</t>
  </si>
  <si>
    <t>GÜLLE-A5</t>
  </si>
  <si>
    <t>GÜLLE-A6</t>
  </si>
  <si>
    <t>GÜLLE-A7</t>
  </si>
  <si>
    <t>GÜLLE-A8</t>
  </si>
  <si>
    <t>GÜLLE-A9</t>
  </si>
  <si>
    <t>GÜLLE-A10</t>
  </si>
  <si>
    <t>GÜLLE-A11</t>
  </si>
  <si>
    <t>GÜLLE-A12</t>
  </si>
  <si>
    <t>GÜLLE-B1</t>
  </si>
  <si>
    <t>GÜLLE-B2</t>
  </si>
  <si>
    <t>GÜLLE-B3</t>
  </si>
  <si>
    <t>GÜLLE-B4</t>
  </si>
  <si>
    <t>GÜLLE-B5</t>
  </si>
  <si>
    <t>GÜLLE-B6</t>
  </si>
  <si>
    <t>GÜLLE-B7</t>
  </si>
  <si>
    <t>GÜLLE-B8</t>
  </si>
  <si>
    <t>GÜLLE-B9</t>
  </si>
  <si>
    <t>GÜLLE-B10</t>
  </si>
  <si>
    <t>GÜLLE-B11</t>
  </si>
  <si>
    <t>GÜLLE-B12</t>
  </si>
  <si>
    <t>GÜLLEA</t>
  </si>
  <si>
    <t>GÜLLEB</t>
  </si>
  <si>
    <t>CİRİTB</t>
  </si>
  <si>
    <t>CİRİT-A1</t>
  </si>
  <si>
    <t>CİRİT-A2</t>
  </si>
  <si>
    <t>CİRİT-A3</t>
  </si>
  <si>
    <t>CİRİT-A4</t>
  </si>
  <si>
    <t>CİRİT-A5</t>
  </si>
  <si>
    <t>CİRİT-A6</t>
  </si>
  <si>
    <t>CİRİT-A7</t>
  </si>
  <si>
    <t>CİRİT-A8</t>
  </si>
  <si>
    <t>CİRİT-A9</t>
  </si>
  <si>
    <t>CİRİT-A11</t>
  </si>
  <si>
    <t>CİRİT-A12</t>
  </si>
  <si>
    <t>CİRİT-B1</t>
  </si>
  <si>
    <t>CİRİT-B2</t>
  </si>
  <si>
    <t>CİRİT-B3</t>
  </si>
  <si>
    <t>CİRİT-B4</t>
  </si>
  <si>
    <t>CİRİT-B5</t>
  </si>
  <si>
    <t>CİRİT-B6</t>
  </si>
  <si>
    <t>CİRİT-B7</t>
  </si>
  <si>
    <t>CİRİT-B8</t>
  </si>
  <si>
    <t>CİRİT-B9</t>
  </si>
  <si>
    <t>CİRİT-B10</t>
  </si>
  <si>
    <t>CİRİT-B11</t>
  </si>
  <si>
    <t>CİRİT-B12</t>
  </si>
  <si>
    <t>ÜÇADIMA</t>
  </si>
  <si>
    <t>ÜÇADIMB</t>
  </si>
  <si>
    <t>400M-5-1</t>
  </si>
  <si>
    <t>400M-5-2</t>
  </si>
  <si>
    <t>400M-5-3</t>
  </si>
  <si>
    <t>400M-5-4</t>
  </si>
  <si>
    <t>400M-5-5</t>
  </si>
  <si>
    <t>400M-5-6</t>
  </si>
  <si>
    <t>400M-6-1</t>
  </si>
  <si>
    <t>400M-6-2</t>
  </si>
  <si>
    <t>400M-6-3</t>
  </si>
  <si>
    <t>400M-6-4</t>
  </si>
  <si>
    <t>400M-6-5</t>
  </si>
  <si>
    <t>400M-6-6</t>
  </si>
  <si>
    <t>Katılan Takım Sayısı :</t>
  </si>
  <si>
    <t>UZUN-a1</t>
  </si>
  <si>
    <t>UZUN-a2</t>
  </si>
  <si>
    <t>UZUN-a3</t>
  </si>
  <si>
    <t>UZUN-a4</t>
  </si>
  <si>
    <t>UZUN-a5</t>
  </si>
  <si>
    <t>UZUN-a6</t>
  </si>
  <si>
    <t>UZUN-a7</t>
  </si>
  <si>
    <t>UZUN-a8</t>
  </si>
  <si>
    <t>UZUN-a9</t>
  </si>
  <si>
    <t>UZUN-a10</t>
  </si>
  <si>
    <t>UZUN-a11</t>
  </si>
  <si>
    <t>UZUN-a12</t>
  </si>
  <si>
    <t>UZUN-a14</t>
  </si>
  <si>
    <t>UZUN-b1</t>
  </si>
  <si>
    <t>UZUN-b2</t>
  </si>
  <si>
    <t>UZUN-b3</t>
  </si>
  <si>
    <t>UZUN-b4</t>
  </si>
  <si>
    <t>UZUN-b5</t>
  </si>
  <si>
    <t>UZUN-b6</t>
  </si>
  <si>
    <t>UZUN-b7</t>
  </si>
  <si>
    <t>UZUN-b8</t>
  </si>
  <si>
    <t>UZUN-b9</t>
  </si>
  <si>
    <t>UZUN-b10</t>
  </si>
  <si>
    <t>UZUN-b11</t>
  </si>
  <si>
    <t>UZUN-b12</t>
  </si>
  <si>
    <t>UZUN-a15</t>
  </si>
  <si>
    <t>UZUN-a16</t>
  </si>
  <si>
    <t>UZUN-a17</t>
  </si>
  <si>
    <t>UZUN-a18</t>
  </si>
  <si>
    <t>UZUN-a19</t>
  </si>
  <si>
    <t>UZUN-a20</t>
  </si>
  <si>
    <t>UZUN-a21</t>
  </si>
  <si>
    <t>UZUN-a22</t>
  </si>
  <si>
    <t>UZUN-a23</t>
  </si>
  <si>
    <t>UZUN-a24</t>
  </si>
  <si>
    <t>UZUN-a25</t>
  </si>
  <si>
    <t>UZUN-a26</t>
  </si>
  <si>
    <t>UZUN-a27</t>
  </si>
  <si>
    <t>UZUN-a28</t>
  </si>
  <si>
    <t>UZUN-a29</t>
  </si>
  <si>
    <t>UZUN-a30</t>
  </si>
  <si>
    <t>UZUN-a31</t>
  </si>
  <si>
    <t>UZUN-a32</t>
  </si>
  <si>
    <t>UZUN-a33</t>
  </si>
  <si>
    <t>UZUN-a34</t>
  </si>
  <si>
    <t>UZUN-a35</t>
  </si>
  <si>
    <t>UZUN-a36</t>
  </si>
  <si>
    <t>UZUN-a37</t>
  </si>
  <si>
    <t>UZUN-b13</t>
  </si>
  <si>
    <t>UZUN-b14</t>
  </si>
  <si>
    <t>UZUN-b15</t>
  </si>
  <si>
    <t>UZUN-b16</t>
  </si>
  <si>
    <t>UZUN-b17</t>
  </si>
  <si>
    <t>UZUN-b18</t>
  </si>
  <si>
    <t>UZUN-b19</t>
  </si>
  <si>
    <t>UZUN-b20</t>
  </si>
  <si>
    <t>UZUN-b21</t>
  </si>
  <si>
    <t>UZUN-b22</t>
  </si>
  <si>
    <t>UZUN-b23</t>
  </si>
  <si>
    <t>UZUN-b24</t>
  </si>
  <si>
    <t>UZUN-b25</t>
  </si>
  <si>
    <t>UZUN-b26</t>
  </si>
  <si>
    <t>UZUN-b27</t>
  </si>
  <si>
    <t>UZUN-b28</t>
  </si>
  <si>
    <t>UZUN-b29</t>
  </si>
  <si>
    <t>UZUN-b30</t>
  </si>
  <si>
    <t>UZUN-b31</t>
  </si>
  <si>
    <t>UZUN-b32</t>
  </si>
  <si>
    <t>UZUN-b33</t>
  </si>
  <si>
    <t>UZUN-b34</t>
  </si>
  <si>
    <t>UZUN-b35</t>
  </si>
  <si>
    <t>UZUN-b36</t>
  </si>
  <si>
    <t>UZUN-b37</t>
  </si>
  <si>
    <t>b13</t>
  </si>
  <si>
    <t>a13</t>
  </si>
  <si>
    <t>a14</t>
  </si>
  <si>
    <t>b14</t>
  </si>
  <si>
    <t>a15</t>
  </si>
  <si>
    <t>b15</t>
  </si>
  <si>
    <t>b16</t>
  </si>
  <si>
    <t>b17</t>
  </si>
  <si>
    <t>b18</t>
  </si>
  <si>
    <t>DİSK-a1</t>
  </si>
  <si>
    <t>DİSK-a2</t>
  </si>
  <si>
    <t>DİSK-a3</t>
  </si>
  <si>
    <t>DİSK-a4</t>
  </si>
  <si>
    <t>DİSK-a5</t>
  </si>
  <si>
    <t>DİSK-a6</t>
  </si>
  <si>
    <t>DİSK-a7</t>
  </si>
  <si>
    <t>DİSK-a8</t>
  </si>
  <si>
    <t>DİSK-a9</t>
  </si>
  <si>
    <t>DİSK-a10</t>
  </si>
  <si>
    <t>DİSK-a11</t>
  </si>
  <si>
    <t>DİSK-a12</t>
  </si>
  <si>
    <t>DİSK-a13</t>
  </si>
  <si>
    <t>DİSK-a14</t>
  </si>
  <si>
    <t>DİSK-a15</t>
  </si>
  <si>
    <t>DİSK-a16</t>
  </si>
  <si>
    <t>DİSK-a17</t>
  </si>
  <si>
    <t>DİSK-a18</t>
  </si>
  <si>
    <t>DİSK-a19</t>
  </si>
  <si>
    <t>DİSK-a20</t>
  </si>
  <si>
    <t>DİSK-a21</t>
  </si>
  <si>
    <t>DİSK-a22</t>
  </si>
  <si>
    <t>DİSK-a23</t>
  </si>
  <si>
    <t>DİSK-a24</t>
  </si>
  <si>
    <t>DİSK-a25</t>
  </si>
  <si>
    <t>DİSK-a26</t>
  </si>
  <si>
    <t>DİSK-a27</t>
  </si>
  <si>
    <t>DİSK-a28</t>
  </si>
  <si>
    <t>DİSK-a29</t>
  </si>
  <si>
    <t>DİSK-a30</t>
  </si>
  <si>
    <t>DİSK-a31</t>
  </si>
  <si>
    <t>DİSK-a32</t>
  </si>
  <si>
    <t>DİSK-a33</t>
  </si>
  <si>
    <t>DİSK-a34</t>
  </si>
  <si>
    <t>DİSK-a35</t>
  </si>
  <si>
    <t>DİSK-a36</t>
  </si>
  <si>
    <t>DİSK-a37</t>
  </si>
  <si>
    <t>DİSK-b1</t>
  </si>
  <si>
    <t>DİSK-b2</t>
  </si>
  <si>
    <t>DİSK-b3</t>
  </si>
  <si>
    <t>DİSK-b4</t>
  </si>
  <si>
    <t>DİSK-b5</t>
  </si>
  <si>
    <t>DİSK-b6</t>
  </si>
  <si>
    <t>DİSK-b7</t>
  </si>
  <si>
    <t>DİSK-b8</t>
  </si>
  <si>
    <t>DİSK-b9</t>
  </si>
  <si>
    <t>DİSK-b10</t>
  </si>
  <si>
    <t>DİSK-b11</t>
  </si>
  <si>
    <t>DİSK-b12</t>
  </si>
  <si>
    <t>DİSK-b13</t>
  </si>
  <si>
    <t>DİSK-b14</t>
  </si>
  <si>
    <t>DİSK-b15</t>
  </si>
  <si>
    <t>DİSK-b16</t>
  </si>
  <si>
    <t>DİSK-b17</t>
  </si>
  <si>
    <t>DİSK-b18</t>
  </si>
  <si>
    <t>DİSK-b19</t>
  </si>
  <si>
    <t>DİSK-b20</t>
  </si>
  <si>
    <t>DİSK-b21</t>
  </si>
  <si>
    <t>DİSK-b22</t>
  </si>
  <si>
    <t>DİSK-b23</t>
  </si>
  <si>
    <t>DİSK-b24</t>
  </si>
  <si>
    <t>DİSK-b25</t>
  </si>
  <si>
    <t>DİSK-b26</t>
  </si>
  <si>
    <t>DİSK-b27</t>
  </si>
  <si>
    <t>DİSK-b28</t>
  </si>
  <si>
    <t>DİSK-b29</t>
  </si>
  <si>
    <t>DİSK-b30</t>
  </si>
  <si>
    <t>DİSK-b31</t>
  </si>
  <si>
    <t>DİSK-b32</t>
  </si>
  <si>
    <t>DİSK-b33</t>
  </si>
  <si>
    <t>DİSK-b34</t>
  </si>
  <si>
    <t>DİSK-b35</t>
  </si>
  <si>
    <t>DİSK-b36</t>
  </si>
  <si>
    <t>DİSK-b37</t>
  </si>
  <si>
    <t>YÜRÜYÜŞ-1-1</t>
  </si>
  <si>
    <t>YÜRÜYÜŞ-1-2</t>
  </si>
  <si>
    <t>YÜRÜYÜŞ-1-3</t>
  </si>
  <si>
    <t>YÜRÜYÜŞ-1-4</t>
  </si>
  <si>
    <t>YÜRÜYÜŞ-1-5</t>
  </si>
  <si>
    <t>YÜRÜYÜŞ-1-6</t>
  </si>
  <si>
    <t>09 Mayıs 2015 - 12.00</t>
  </si>
  <si>
    <t>09 Mayıs 2015 - 09.30</t>
  </si>
  <si>
    <t>09 Mayıs 2015 - 09.45</t>
  </si>
  <si>
    <t>09 Mayıs 2015 - 13.00</t>
  </si>
  <si>
    <t>09 Mayıs 2015 - 16.00</t>
  </si>
  <si>
    <t>09 Mayıs 2015 - 10.30</t>
  </si>
  <si>
    <t>09 Mayıs 2015 - 17.30</t>
  </si>
  <si>
    <t>09 Mayıs 2015 - 16.30</t>
  </si>
  <si>
    <t>09 Mayıs 2015 - 18.00</t>
  </si>
  <si>
    <t>11 Mayıs 2015 - 09.30</t>
  </si>
  <si>
    <t>10 Mayıs 2015 - 09.45</t>
  </si>
  <si>
    <t>10 Mayıs 2015 - 09.30</t>
  </si>
  <si>
    <t>10 Mayıs 2015 - 10.30</t>
  </si>
  <si>
    <t>10 Mayıs 2015 - 16.00</t>
  </si>
  <si>
    <t>10 Mayıs 2015 - 17.00</t>
  </si>
  <si>
    <t>10 Mayıs 2015 - 17.40</t>
  </si>
  <si>
    <t>10 Mayıs 2015 - 19.30</t>
  </si>
  <si>
    <t>11 Mayıs 2014 - 09.30</t>
  </si>
  <si>
    <t>11 Mayıs 2014 - 10.30</t>
  </si>
  <si>
    <t>11 Mayıs 2014 - 13.00</t>
  </si>
  <si>
    <t>11 Mayıs 2014 - 12.10</t>
  </si>
  <si>
    <t>11 Mayıs 2014 - 10.40</t>
  </si>
  <si>
    <t>Sırık-1</t>
  </si>
  <si>
    <t>Sırık-2</t>
  </si>
  <si>
    <t>Sırık-3</t>
  </si>
  <si>
    <t>Sırık-4</t>
  </si>
  <si>
    <t>Sırık-5</t>
  </si>
  <si>
    <t>Sırık-6</t>
  </si>
  <si>
    <t>Sırık-7</t>
  </si>
  <si>
    <t>Sırık-8</t>
  </si>
  <si>
    <t>Sırık-9</t>
  </si>
  <si>
    <t>Sırık-10</t>
  </si>
  <si>
    <t>Sırık-11</t>
  </si>
  <si>
    <t>Sırık-12</t>
  </si>
  <si>
    <t>Sırık-13</t>
  </si>
  <si>
    <t>Sırık-14</t>
  </si>
  <si>
    <t>Sırık-15</t>
  </si>
  <si>
    <t>Sırık-16</t>
  </si>
  <si>
    <t>Sırık-17</t>
  </si>
  <si>
    <t>Sırık-18</t>
  </si>
  <si>
    <t>Sırık-19</t>
  </si>
  <si>
    <t>Sırık-20</t>
  </si>
  <si>
    <t>Sırık-21</t>
  </si>
  <si>
    <t>Sırık-22</t>
  </si>
  <si>
    <t>Sırık-23</t>
  </si>
  <si>
    <t>Sırık-24</t>
  </si>
  <si>
    <t>Sırık-25</t>
  </si>
  <si>
    <t>Sırık-26</t>
  </si>
  <si>
    <t>DNS</t>
  </si>
  <si>
    <t>-</t>
  </si>
  <si>
    <t>DQ
162/7</t>
  </si>
  <si>
    <t>-1.6</t>
  </si>
  <si>
    <t>+0.3</t>
  </si>
  <si>
    <t>+0.1</t>
  </si>
  <si>
    <t>+2.3</t>
  </si>
  <si>
    <t>+1.1</t>
  </si>
  <si>
    <t>+2.7</t>
  </si>
  <si>
    <t>X</t>
  </si>
  <si>
    <t>NM</t>
  </si>
  <si>
    <t>ÇİLEM SAĞLIK</t>
  </si>
  <si>
    <t>O</t>
  </si>
  <si>
    <t>ISPARTA ATLETİZM PİSTİNİN ÖLÇÜLERİ UYGUN OLMADIĞI TUTANAKLA TESPİT EDİLMİŞ OLDUĞUNDAN KOŞULARDA ELDE EDİLEN DERECELER RESMİ SONUÇ OLARAK DEĞERLENDİRİLMEMİŞTİR</t>
  </si>
  <si>
    <t>Sırıkla Atlama</t>
  </si>
  <si>
    <t>HESNA UYSAL</t>
  </si>
  <si>
    <t>+0.9</t>
  </si>
  <si>
    <t>-0.6</t>
  </si>
  <si>
    <t>SARI
162/5</t>
  </si>
  <si>
    <t>DNF</t>
  </si>
  <si>
    <t>163/6</t>
  </si>
  <si>
    <t>800M-4-1</t>
  </si>
  <si>
    <t>800M-4-2</t>
  </si>
  <si>
    <t>800M-4-3</t>
  </si>
  <si>
    <t>800M-4-4</t>
  </si>
  <si>
    <t>800M-4-5</t>
  </si>
  <si>
    <t>800M-4-6</t>
  </si>
  <si>
    <t>800M-4-7</t>
  </si>
  <si>
    <t>800M-4-8</t>
  </si>
  <si>
    <t>800M-4-9</t>
  </si>
  <si>
    <t>Disk Atma- B GRUBU SEÇME</t>
  </si>
  <si>
    <t>HATİCE ÖZTÜRK</t>
  </si>
  <si>
    <t>UZUN-a13</t>
  </si>
  <si>
    <t>A10</t>
  </si>
  <si>
    <t>Ş.NİHAN KARUK</t>
  </si>
  <si>
    <t>B17</t>
  </si>
  <si>
    <t>SERAP DOĞAN</t>
  </si>
  <si>
    <t>+2.2</t>
  </si>
  <si>
    <t>+1.8</t>
  </si>
  <si>
    <t>+1.0</t>
  </si>
  <si>
    <t>+0.0</t>
  </si>
  <si>
    <t>B19</t>
  </si>
  <si>
    <t>YÜRÜYÜŞ (TASNİF DIŞI)</t>
  </si>
  <si>
    <t>13</t>
  </si>
  <si>
    <t>14</t>
  </si>
  <si>
    <t>15</t>
  </si>
  <si>
    <t>1500M-3-1</t>
  </si>
  <si>
    <t>1500M-3-2</t>
  </si>
  <si>
    <t>1500M-3-3</t>
  </si>
  <si>
    <t>1500M-3-4</t>
  </si>
  <si>
    <t>ÜÇADIM-a1</t>
  </si>
  <si>
    <t>ÜÇADIM-a2</t>
  </si>
  <si>
    <t>ÜÇADIM-a3</t>
  </si>
  <si>
    <t>ÜÇADIM-a4</t>
  </si>
  <si>
    <t>ÜÇADIM-a5</t>
  </si>
  <si>
    <t>ÜÇADIM-a6</t>
  </si>
  <si>
    <t>ÜÇADIM-a7</t>
  </si>
  <si>
    <t>ÜÇADIM-a8</t>
  </si>
  <si>
    <t>ÜÇADIM-a9</t>
  </si>
  <si>
    <t>ÜÇADIM-a11</t>
  </si>
  <si>
    <t>ÜÇADIM-a12</t>
  </si>
  <si>
    <t>ÜÇADIM-b1</t>
  </si>
  <si>
    <t>ÜÇADIM-b2</t>
  </si>
  <si>
    <t>ÜÇADIM-b3</t>
  </si>
  <si>
    <t>ÜÇADIM-b4</t>
  </si>
  <si>
    <t>ÜÇADIM-b5</t>
  </si>
  <si>
    <t>ÜÇADIM-b6</t>
  </si>
  <si>
    <t>ÜÇADIM-b7</t>
  </si>
  <si>
    <t>ÜÇADIM-b8</t>
  </si>
  <si>
    <t>ÜÇADIM-b9</t>
  </si>
  <si>
    <t>ÜÇADIM-b10</t>
  </si>
  <si>
    <t>ÜÇADIM-b11</t>
  </si>
  <si>
    <t>ÜÇADIM-b12</t>
  </si>
  <si>
    <t>ÇEKİÇ-a1</t>
  </si>
  <si>
    <t>ÇEKİÇ-a2</t>
  </si>
  <si>
    <t>ÇEKİÇ-a3</t>
  </si>
  <si>
    <t>ÇEKİÇ-a4</t>
  </si>
  <si>
    <t>ÇEKİÇ-a5</t>
  </si>
  <si>
    <t>ÇEKİÇ-a6</t>
  </si>
  <si>
    <t>ÇEKİÇ-a7</t>
  </si>
  <si>
    <t>ÇEKİÇ-a8</t>
  </si>
  <si>
    <t>ÇEKİÇ-a9</t>
  </si>
  <si>
    <t>ÇEKİÇ-a10</t>
  </si>
  <si>
    <t>ÇEKİÇ-a11</t>
  </si>
  <si>
    <t>ÇEKİÇ-a12</t>
  </si>
  <si>
    <t>ÇEKİÇ-b13</t>
  </si>
  <si>
    <t>ÇEKİÇ-b14</t>
  </si>
  <si>
    <t>ÇEKİÇ-b15</t>
  </si>
  <si>
    <t>ÇEKİÇ-b16</t>
  </si>
  <si>
    <t>ÇEKİÇ-b17</t>
  </si>
  <si>
    <t>ÇEKİÇ-b18</t>
  </si>
  <si>
    <t>ÇEKİÇ-b19</t>
  </si>
  <si>
    <t>ÇEKİÇ-b20</t>
  </si>
  <si>
    <t>ÇEKİÇ-b21</t>
  </si>
  <si>
    <t>ÇEKİÇ-b1</t>
  </si>
  <si>
    <t>ÇEKİÇ-b2</t>
  </si>
  <si>
    <t>ÇEKİÇ-b3</t>
  </si>
  <si>
    <t>ÇEKİÇ-b4</t>
  </si>
  <si>
    <t>ÇEKİÇ-b5</t>
  </si>
  <si>
    <t>ÇEKİÇ-b6</t>
  </si>
  <si>
    <t>ÇEKİÇ-b7</t>
  </si>
  <si>
    <t>ÇEKİÇ-b8</t>
  </si>
  <si>
    <t>ÇEKİÇ-b9</t>
  </si>
  <si>
    <t>ÇEKİÇ-b10</t>
  </si>
  <si>
    <t>ÇEKİÇ-b11</t>
  </si>
  <si>
    <t>ÇEKİÇ-b12</t>
  </si>
  <si>
    <t>a10</t>
  </si>
  <si>
    <t>a6</t>
  </si>
  <si>
    <t>b12</t>
  </si>
  <si>
    <t>BALIKESİR- BALIKESİR ÜNİVERSİTESİ</t>
  </si>
  <si>
    <t>B16</t>
  </si>
  <si>
    <t>-5,0</t>
  </si>
  <si>
    <t>-1,2</t>
  </si>
  <si>
    <t>11.2.1996
15.6.1996
3.7.1994
6.7.1991</t>
  </si>
  <si>
    <t>BÜŞRA FATMA ERDEM
GAMZE ALPDOĞAN
AZİZE GEDİKLİ
YAĞMUR TARHAN</t>
  </si>
  <si>
    <t>3
4
1
6</t>
  </si>
  <si>
    <t>DEMET ZEYBEK
BETÜL ARSLAN
KADER CEYHAN
ÖZGE DAN</t>
  </si>
  <si>
    <t>24.6.1996
22.8.1994
25.9.1993
17.1.1996</t>
  </si>
  <si>
    <t>36
29
30
33</t>
  </si>
  <si>
    <t>GİZEM AKSOY
DİLEK KALELİ
DAMLA TAŞ
CANSU İLHAN</t>
  </si>
  <si>
    <t>7.7.1993
15.1.1995
28.1.1996
5.9.1994</t>
  </si>
  <si>
    <t>168
165
164
163</t>
  </si>
  <si>
    <t>ZEHRA DÜNDAR
BERİVAN ALTUN
NURAY CANPOLAT
KADRİYE AYDIN</t>
  </si>
  <si>
    <t>28.3.1996
14.1.1994
2.7.1995</t>
  </si>
  <si>
    <t>206
199
202
201</t>
  </si>
  <si>
    <t>ZEYNEP URAL
ÇAĞLA FADILLIOĞLU
IŞIL DÖNMEZ
BURCU AYAZ</t>
  </si>
  <si>
    <t>29.1.1992
29.4.1990
1.1.1992
7.6.1991</t>
  </si>
  <si>
    <t>237
232
233
231</t>
  </si>
  <si>
    <t>BAHTINUR AĞIOĞLU
EZGİ ÖN
GÜLCAN ÖZ
GÜLCAN İZBAŞ</t>
  </si>
  <si>
    <t>26.5.1995
26.5.1991
1.1.1997
30.9.1995</t>
  </si>
  <si>
    <t>265
272
274
269</t>
  </si>
  <si>
    <t>GAMZE ÖZYILDIZ
ZÜHRE ACERMAN
TUĞBA AYDIN
DERYA GÜÇÇÜK</t>
  </si>
  <si>
    <t>15.3.1991
29.1.1994
25.8.1994
19.11.1994</t>
  </si>
  <si>
    <t>137
142
140
134</t>
  </si>
  <si>
    <t>GÜLŞAH KIZILTAŞ
IRMAK ÖZSOY
NAZMİYE ÇETİNKAYA
DİLARA ÖZTÜRK</t>
  </si>
  <si>
    <t>20.5.1991
30.1.1993
4.1.1991</t>
  </si>
  <si>
    <t>495
497
498
494</t>
  </si>
  <si>
    <t>ŞEYDA ÖZDEK
MERVE DURKUN
ÜMMÜ AYDIN
RABİA BAYKAL</t>
  </si>
  <si>
    <t>15.1.1996
4.4.1995
2.7.1995
5.8.1996</t>
  </si>
  <si>
    <t>102
97
103
101</t>
  </si>
  <si>
    <t>TUĞÇE SOLAK
ÖZGE AYDIN
S. NİLAY YILDIZ
CENNET MENDİZ</t>
  </si>
  <si>
    <t>7.1.1995
19.4.1994
13.9.2015
8.3.1993</t>
  </si>
  <si>
    <t>76
73
74
69</t>
  </si>
  <si>
    <t>YUDUM İLİKSİZ
EBRU OFLUOĞLU
BÜŞRA UYGUR
MAKBULE MUTLU</t>
  </si>
  <si>
    <t>95
90
86
91</t>
  </si>
  <si>
    <t>EBRU KARADEMİR
EMİNE YILMAZ
SEHER ÇAKMAZ
KIYMET GÖK</t>
  </si>
  <si>
    <t>113
114
117
116</t>
  </si>
  <si>
    <t>SELVA PINAR AKÇA
ZEYNEP DEMİRTAŞ
GİZEM GENÇ
ÖZNUR KAZKAYASI</t>
  </si>
  <si>
    <t>14.8.1996
20.6.1996
16.11.1995
19.8.1992</t>
  </si>
  <si>
    <t>131
133
125
128</t>
  </si>
  <si>
    <t>MERYEM ÇETİN
ELİF DEMİRBAĞ
MEHRİ GÜL GÖK
DİDEM KUŞDERCİ</t>
  </si>
  <si>
    <t>19.8.1996
2.10.1993
16.5.1991
21.6.1996</t>
  </si>
  <si>
    <t>151
147
150
146</t>
  </si>
  <si>
    <t>ŞİRİN UYSAL
ELİF EKSİN
ARZU YILDIRIM
DOĞA GÜNDEM</t>
  </si>
  <si>
    <t>15.12.1995
25.3.1992
9.2.1996
10.7.1994</t>
  </si>
  <si>
    <t>213
211
207
208</t>
  </si>
  <si>
    <t>EBRU AYDOĞDU
HİLAL TOSUNOĞLU
GÜLNUR DATLI
YEŞİM YURDAKUL</t>
  </si>
  <si>
    <t>6.4.1993
11.5.1996
25.6.1994
24.3.1994</t>
  </si>
  <si>
    <t>223
227
225
229</t>
  </si>
  <si>
    <t>HATİCE ÖZTÜRK
RABİA ÇİÇEK
BEYZA TİLKİ
SERAY ŞENTÜRK</t>
  </si>
  <si>
    <t>27.10.1994
15.11.1995
3.3.1994
7.11.1996</t>
  </si>
  <si>
    <t>54
55
47
57</t>
  </si>
  <si>
    <t>DQ
162/6</t>
  </si>
  <si>
    <t>BUSE ARIKAZAN
AYLA MERTOĞLU
FATMA AÇIKALIN
TUĞBA KOÇ</t>
  </si>
  <si>
    <t>8.7.1994
22.9.1995
26.4.1994
1.1.1992</t>
  </si>
  <si>
    <t>191
189
193
197</t>
  </si>
  <si>
    <t>İLKAY AVCI
DEMET DİNÇ
ESENGÜL GÖKDEMİR
GİZEM DEMİREL</t>
  </si>
  <si>
    <t>15.11.1992
21.06.1990
9.8.1992
6.10.1992</t>
  </si>
  <si>
    <t>245
239
242
243</t>
  </si>
  <si>
    <t>DQ
170/13</t>
  </si>
  <si>
    <t>DQ
170/14</t>
  </si>
  <si>
    <t>CİRİTb</t>
  </si>
  <si>
    <t>-0,8</t>
  </si>
  <si>
    <t>-0.5</t>
  </si>
  <si>
    <t>+0.2</t>
  </si>
  <si>
    <t>BÜŞRA FATMA ERDEM
YAĞMUR TARHAN
AZİZE GEDİKLİ
GAMZE ALPDOĞAN</t>
  </si>
  <si>
    <t>11.2.1996
6.7.1991
3.7.1994
15.6.1996</t>
  </si>
  <si>
    <t>3
6
1
4</t>
  </si>
  <si>
    <t>SELEN YANAR
DAMLA TAŞ
ESRA ŞANAL
GİZEM AKSOY</t>
  </si>
  <si>
    <t>12.2.1995
28.1.1996
3.8.1994
7.7.1993</t>
  </si>
  <si>
    <t>171
164
166
168</t>
  </si>
  <si>
    <t>KADER CEYHAN
KÜBRA YEMİŞLİ
AYŞE KARABULUT
BETÜL ARSLAN</t>
  </si>
  <si>
    <t>25.9.1993
28.3.1996
1.6.1993
22.8.1994</t>
  </si>
  <si>
    <t>33
34
28
29</t>
  </si>
  <si>
    <t>EBRU KARADEMİR
TÜLİN CESUR
HAVVA NUR OLCAY
EMİNE YILMAZ</t>
  </si>
  <si>
    <t>113
119
115
114</t>
  </si>
  <si>
    <t>SUHANM BURAK
ELİF DEMİRBAĞ
TUĞBA BEKTAŞ
CEMİLE ESER</t>
  </si>
  <si>
    <t>5.4.1996
2.10.1993
5.2.1996
27.1.1991</t>
  </si>
  <si>
    <t>154
147
156
145</t>
  </si>
  <si>
    <t>SERAP DOĞAN
DERYA YILDIRIM 
SALİNA ÖTER
EMEL ŞANLI</t>
  </si>
  <si>
    <t>24.09.1994
9.11.1994
8.11.1988
7.7.1993</t>
  </si>
  <si>
    <t>44
40
43
41</t>
  </si>
  <si>
    <t>SEVİM KÜREKÇİ
TUĞÇE MENEK
BERİVAN ALTUN
ZEHRA DÜNDAR</t>
  </si>
  <si>
    <t xml:space="preserve">22.2.1995
5.9.1994
</t>
  </si>
  <si>
    <t>204
205
199
206</t>
  </si>
  <si>
    <t>SEYDA ÖZDEK
TUĞBA DAYE
NİGAR DERİN
ÜMMÜ AYDIN</t>
  </si>
  <si>
    <t>15.1.1996
19.1.1991
2.3.1995
2.7.1995</t>
  </si>
  <si>
    <t>102
263
99
103</t>
  </si>
  <si>
    <t>SELVA PINAR AKÇA
ÖZNUR BOZTAŞ
AYSELBOZTAŞ
ESRA OTLU</t>
  </si>
  <si>
    <t>14.8.1996
24.10.1994
1.1.1994
1.4.1993</t>
  </si>
  <si>
    <t>131
129
121
124</t>
  </si>
  <si>
    <t>HAFİZE ÜNALER
HİLAL YAZGAN
SÜMEYYE TEZEL
S. NİLAY YILDIZ</t>
  </si>
  <si>
    <t>3.1.1996
18.12.1995
8.7.1994
13.9.2015</t>
  </si>
  <si>
    <t>71
72
75
74</t>
  </si>
  <si>
    <t>ASLI ARIK
Ş.İPEK ÇAKIR
ÖZLEM BALKIÇ
TUĞBA AKDENİZ</t>
  </si>
  <si>
    <t>9.6.1997
1.1.1995
22.9.1992
28.8.1992</t>
  </si>
  <si>
    <t>77
84
83
85</t>
  </si>
  <si>
    <t>YUDUM İLİKSİZ
CEYLAN GÖKDEMİR
EBRU OFLUOĞLU
SEBAHAT AKPINAR</t>
  </si>
  <si>
    <t>95
87
90
94</t>
  </si>
  <si>
    <t>SELİN IŞLAK
GÜLCAN ÖZ
GÜLCAN İZBAŞ
ÇİĞDEM TÜRKMEN</t>
  </si>
  <si>
    <t>24.3.1994
1.1.1997
30.9.1995
15.2.1996</t>
  </si>
  <si>
    <t>267
274
269
266</t>
  </si>
  <si>
    <t>NERGİS ASLAN
ZEYNEP URAL
IŞIL DÖNMEZ
ÇAĞLA FADILLIOĞLU</t>
  </si>
  <si>
    <t>12.3.1993
29.1.1992
1.1.1992
29.4.1990</t>
  </si>
  <si>
    <t>234
237
233
232</t>
  </si>
  <si>
    <t>GAMZE ÖZYILDIZ
ZÜHRE ACERMAN
TUĞBA AYDIN
EMİNE HIZLIER</t>
  </si>
  <si>
    <t>15.3.1991
29.1.1994
25.8.1994
6.1.1994</t>
  </si>
  <si>
    <t>137
142
140
136</t>
  </si>
  <si>
    <t>BEYZA TİLKİ
ASLI ARIK
RABİA ÇİÇEK
SERAY ŞENTÜRK</t>
  </si>
  <si>
    <t>3.3.1994
1.2.1995
15.11.1995
7.11.1996</t>
  </si>
  <si>
    <t>47
46
55
57</t>
  </si>
  <si>
    <t>TUĞBA KOÇ
FATMA AÇIKALIN
NAGİHAN KALYONCU
AYLA MERTOĞLU</t>
  </si>
  <si>
    <t>1.1.1992
26.4.1994
24.4.1996
22.9.1995</t>
  </si>
  <si>
    <t>197
193
195
189</t>
  </si>
  <si>
    <t>6.10.1992
21.6.1990
15.11.1995</t>
  </si>
  <si>
    <t>DQ
168/7</t>
  </si>
  <si>
    <t>ÇİĞDEM GEZİCİ
SEMRA ÖZBUDAK
ELİF POLAT
ZEYNEP BAŞ</t>
  </si>
  <si>
    <t>1.3.1993
14.6.1994
22.10.1996
1.1.1996</t>
  </si>
  <si>
    <t>175
181
179
183</t>
  </si>
  <si>
    <t>GİZEM DEMİREL
DEMET DİNÇ
ELİF TOZLU
İLKAY AVCI</t>
  </si>
  <si>
    <t>243
239
241
245</t>
  </si>
</sst>
</file>

<file path=xl/styles.xml><?xml version="1.0" encoding="utf-8"?>
<styleSheet xmlns="http://schemas.openxmlformats.org/spreadsheetml/2006/main">
  <numFmts count="8">
    <numFmt numFmtId="172" formatCode="[$-41F]d\ mmmm\ yyyy;@"/>
    <numFmt numFmtId="173" formatCode="[$-41F]d\ mmmm\ yyyy\ h:mm;@"/>
    <numFmt numFmtId="174" formatCode="0.0"/>
    <numFmt numFmtId="175" formatCode="hh:mm;@"/>
    <numFmt numFmtId="176" formatCode="00\.00"/>
    <numFmt numFmtId="177" formatCode="0\:00\.00"/>
    <numFmt numFmtId="178" formatCode="0\.00"/>
    <numFmt numFmtId="179" formatCode="00\:00\.00"/>
  </numFmts>
  <fonts count="129">
    <font>
      <sz val="10"/>
      <name val="Arial"/>
      <charset val="162"/>
    </font>
    <font>
      <sz val="8"/>
      <name val="Arial"/>
      <family val="2"/>
      <charset val="162"/>
    </font>
    <font>
      <u/>
      <sz val="10"/>
      <color indexed="12"/>
      <name val="Arial"/>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10"/>
      <name val="Cambria"/>
      <family val="1"/>
      <charset val="162"/>
    </font>
    <font>
      <b/>
      <sz val="11"/>
      <name val="Cambria"/>
      <family val="1"/>
      <charset val="162"/>
    </font>
    <font>
      <b/>
      <sz val="12"/>
      <color indexed="10"/>
      <name val="Cambria"/>
      <family val="1"/>
      <charset val="162"/>
    </font>
    <font>
      <b/>
      <sz val="11"/>
      <name val="Cambria"/>
      <family val="1"/>
      <charset val="162"/>
    </font>
    <font>
      <sz val="10"/>
      <color indexed="56"/>
      <name val="Cambria"/>
      <family val="1"/>
      <charset val="162"/>
    </font>
    <font>
      <b/>
      <sz val="16"/>
      <color indexed="56"/>
      <name val="Cambria"/>
      <family val="1"/>
      <charset val="162"/>
    </font>
    <font>
      <b/>
      <sz val="12"/>
      <color indexed="8"/>
      <name val="Cambria"/>
      <family val="1"/>
      <charset val="162"/>
    </font>
    <font>
      <b/>
      <sz val="14"/>
      <color indexed="56"/>
      <name val="Cambria"/>
      <family val="1"/>
      <charset val="162"/>
    </font>
    <font>
      <b/>
      <sz val="13"/>
      <name val="Cambria"/>
      <family val="1"/>
      <charset val="162"/>
    </font>
    <font>
      <sz val="8"/>
      <color indexed="56"/>
      <name val="Cambria"/>
      <family val="1"/>
      <charset val="162"/>
    </font>
    <font>
      <sz val="12"/>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sz val="10"/>
      <name val="Times New Roman"/>
      <family val="1"/>
      <charset val="162"/>
    </font>
    <font>
      <b/>
      <sz val="10"/>
      <name val="Times New Roman"/>
      <family val="1"/>
      <charset val="162"/>
    </font>
    <font>
      <b/>
      <sz val="10"/>
      <color indexed="8"/>
      <name val="Times New Roman"/>
      <family val="1"/>
      <charset val="162"/>
    </font>
    <font>
      <sz val="10"/>
      <color indexed="8"/>
      <name val="Times New Roman"/>
      <family val="1"/>
      <charset val="162"/>
    </font>
    <font>
      <sz val="12"/>
      <color indexed="8"/>
      <name val="Times New Roman"/>
      <family val="1"/>
      <charset val="162"/>
    </font>
    <font>
      <sz val="11"/>
      <name val="Arial"/>
      <family val="2"/>
      <charset val="162"/>
    </font>
    <font>
      <sz val="11"/>
      <name val="Times New Roman"/>
      <family val="1"/>
      <charset val="162"/>
    </font>
    <font>
      <sz val="18"/>
      <name val="Arial"/>
      <family val="2"/>
      <charset val="162"/>
    </font>
    <font>
      <sz val="14"/>
      <name val="Cambria"/>
      <family val="1"/>
      <charset val="162"/>
    </font>
    <font>
      <b/>
      <sz val="16"/>
      <name val="Arial"/>
      <family val="2"/>
      <charset val="162"/>
    </font>
    <font>
      <sz val="14"/>
      <name val="Arial"/>
      <family val="2"/>
      <charset val="162"/>
    </font>
    <font>
      <u/>
      <sz val="8.5"/>
      <color theme="10"/>
      <name val="Arial"/>
      <family val="2"/>
      <charset val="162"/>
    </font>
    <font>
      <b/>
      <sz val="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sz val="10"/>
      <color theme="1"/>
      <name val="Cambria"/>
      <family val="1"/>
      <charset val="162"/>
      <scheme val="major"/>
    </font>
    <font>
      <sz val="11"/>
      <name val="Cambria"/>
      <family val="1"/>
      <charset val="162"/>
      <scheme val="major"/>
    </font>
    <font>
      <sz val="11"/>
      <color rgb="FFFF0000"/>
      <name val="Cambria"/>
      <family val="1"/>
      <charset val="162"/>
      <scheme val="major"/>
    </font>
    <font>
      <b/>
      <sz val="10"/>
      <color rgb="FF002060"/>
      <name val="Cambria"/>
      <family val="1"/>
      <charset val="162"/>
      <scheme val="major"/>
    </font>
    <font>
      <b/>
      <sz val="9"/>
      <color rgb="FF002060"/>
      <name val="Cambria"/>
      <family val="1"/>
      <charset val="162"/>
      <scheme val="major"/>
    </font>
    <font>
      <b/>
      <sz val="15"/>
      <color indexed="10"/>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2"/>
      <color theme="0"/>
      <name val="Cambria"/>
      <family val="1"/>
      <charset val="162"/>
    </font>
    <font>
      <sz val="12"/>
      <color theme="0"/>
      <name val="Cambria"/>
      <family val="1"/>
      <charset val="162"/>
    </font>
    <font>
      <sz val="10"/>
      <color theme="1"/>
      <name val="Cambria"/>
      <family val="1"/>
      <charset val="162"/>
    </font>
    <font>
      <sz val="12"/>
      <color theme="1"/>
      <name val="Cambria"/>
      <family val="1"/>
      <charset val="162"/>
    </font>
    <font>
      <sz val="12"/>
      <color rgb="FFFF0000"/>
      <name val="Cambria"/>
      <family val="1"/>
      <charset val="162"/>
      <scheme val="major"/>
    </font>
    <font>
      <sz val="18"/>
      <name val="Cambria"/>
      <family val="1"/>
      <charset val="162"/>
      <scheme val="major"/>
    </font>
    <font>
      <sz val="8"/>
      <color rgb="FFFF0000"/>
      <name val="Arial"/>
      <family val="2"/>
      <charset val="162"/>
    </font>
    <font>
      <b/>
      <sz val="12"/>
      <color indexed="8"/>
      <name val="Cambria"/>
      <family val="1"/>
      <charset val="162"/>
      <scheme val="major"/>
    </font>
    <font>
      <b/>
      <sz val="10"/>
      <color rgb="FF002060"/>
      <name val="Cambria"/>
      <family val="1"/>
      <charset val="162"/>
    </font>
    <font>
      <b/>
      <sz val="16"/>
      <name val="Cambria"/>
      <family val="1"/>
      <charset val="162"/>
      <scheme val="major"/>
    </font>
    <font>
      <b/>
      <sz val="11"/>
      <color theme="1" tint="0.499984740745262"/>
      <name val="Cambria"/>
      <family val="1"/>
      <charset val="162"/>
      <scheme val="major"/>
    </font>
    <font>
      <b/>
      <sz val="11"/>
      <color rgb="FFFF0000"/>
      <name val="Cambria"/>
      <family val="1"/>
      <charset val="162"/>
      <scheme val="major"/>
    </font>
    <font>
      <b/>
      <sz val="18"/>
      <color rgb="FFFF0000"/>
      <name val="Cambria"/>
      <family val="1"/>
      <charset val="162"/>
      <scheme val="major"/>
    </font>
    <font>
      <sz val="24"/>
      <name val="Cambria"/>
      <family val="1"/>
      <charset val="162"/>
      <scheme val="major"/>
    </font>
    <font>
      <sz val="16"/>
      <name val="Cambria"/>
      <family val="1"/>
      <charset val="162"/>
      <scheme val="major"/>
    </font>
    <font>
      <sz val="16"/>
      <color theme="1"/>
      <name val="Cambria"/>
      <family val="1"/>
      <charset val="162"/>
      <scheme val="major"/>
    </font>
    <font>
      <b/>
      <sz val="20"/>
      <name val="Cambria"/>
      <family val="1"/>
      <charset val="162"/>
      <scheme val="major"/>
    </font>
    <font>
      <sz val="20"/>
      <name val="Cambria"/>
      <family val="1"/>
      <charset val="162"/>
      <scheme val="major"/>
    </font>
    <font>
      <b/>
      <sz val="20"/>
      <color rgb="FFFF0000"/>
      <name val="Cambria"/>
      <family val="1"/>
      <charset val="162"/>
      <scheme val="major"/>
    </font>
    <font>
      <b/>
      <sz val="24"/>
      <color rgb="FFFF0000"/>
      <name val="Cambria"/>
      <family val="1"/>
      <charset val="162"/>
      <scheme val="major"/>
    </font>
    <font>
      <sz val="11"/>
      <color indexed="8"/>
      <name val="Cambria"/>
      <family val="1"/>
      <charset val="162"/>
      <scheme val="major"/>
    </font>
    <font>
      <b/>
      <sz val="14"/>
      <color theme="3" tint="0.39997558519241921"/>
      <name val="Cambria"/>
      <family val="1"/>
      <charset val="162"/>
      <scheme val="major"/>
    </font>
    <font>
      <b/>
      <sz val="11"/>
      <color rgb="FFFF0000"/>
      <name val="Times New Roman"/>
      <family val="1"/>
      <charset val="162"/>
    </font>
    <font>
      <b/>
      <sz val="12"/>
      <color indexed="10"/>
      <name val="Cambria"/>
      <family val="1"/>
      <charset val="162"/>
      <scheme val="major"/>
    </font>
    <font>
      <b/>
      <sz val="18"/>
      <name val="Cambria"/>
      <family val="1"/>
      <charset val="162"/>
      <scheme val="major"/>
    </font>
    <font>
      <b/>
      <sz val="16"/>
      <color rgb="FFFF0000"/>
      <name val="Cambria"/>
      <family val="1"/>
      <charset val="162"/>
    </font>
    <font>
      <b/>
      <sz val="18"/>
      <color rgb="FFFF0000"/>
      <name val="Arial"/>
      <family val="2"/>
      <charset val="162"/>
    </font>
    <font>
      <sz val="10"/>
      <color rgb="FFFF0000"/>
      <name val="Cambria"/>
      <family val="1"/>
      <charset val="162"/>
    </font>
    <font>
      <b/>
      <sz val="10"/>
      <color theme="0"/>
      <name val="Cambria"/>
      <family val="1"/>
      <charset val="162"/>
    </font>
    <font>
      <sz val="12"/>
      <color theme="0"/>
      <name val="Cambria"/>
      <family val="1"/>
      <charset val="162"/>
      <scheme val="major"/>
    </font>
    <font>
      <b/>
      <sz val="12"/>
      <color theme="0"/>
      <name val="Cambria"/>
      <family val="1"/>
      <charset val="162"/>
      <scheme val="major"/>
    </font>
    <font>
      <b/>
      <sz val="12"/>
      <color rgb="FF0070C0"/>
      <name val="Cambria"/>
      <family val="1"/>
      <charset val="162"/>
    </font>
    <font>
      <b/>
      <sz val="22"/>
      <color rgb="FFFF0000"/>
      <name val="Cambria"/>
      <family val="1"/>
      <charset val="162"/>
    </font>
    <font>
      <b/>
      <sz val="22"/>
      <color rgb="FF0070C0"/>
      <name val="Cambria"/>
      <family val="1"/>
      <charset val="162"/>
    </font>
    <font>
      <b/>
      <sz val="14"/>
      <color rgb="FF002060"/>
      <name val="Cambria"/>
      <family val="1"/>
      <charset val="162"/>
    </font>
    <font>
      <sz val="20"/>
      <color rgb="FFFF0000"/>
      <name val="Cambria"/>
      <family val="1"/>
      <charset val="162"/>
      <scheme val="major"/>
    </font>
    <font>
      <b/>
      <sz val="16"/>
      <color indexed="8"/>
      <name val="Cambria"/>
      <family val="1"/>
      <charset val="162"/>
      <scheme val="major"/>
    </font>
    <font>
      <b/>
      <sz val="13"/>
      <color theme="1"/>
      <name val="Cambria"/>
      <family val="1"/>
      <charset val="162"/>
      <scheme val="major"/>
    </font>
    <font>
      <b/>
      <sz val="14"/>
      <color indexed="56"/>
      <name val="Cambria"/>
      <family val="1"/>
      <charset val="162"/>
      <scheme val="major"/>
    </font>
    <font>
      <b/>
      <sz val="12"/>
      <color rgb="FFFF0000"/>
      <name val="Arial"/>
      <family val="2"/>
      <charset val="162"/>
    </font>
    <font>
      <b/>
      <sz val="16"/>
      <color indexed="56"/>
      <name val="Cambria"/>
      <family val="1"/>
      <charset val="162"/>
      <scheme val="major"/>
    </font>
    <font>
      <b/>
      <sz val="15"/>
      <color indexed="8"/>
      <name val="Cambria"/>
      <family val="1"/>
      <charset val="162"/>
      <scheme val="major"/>
    </font>
    <font>
      <b/>
      <sz val="16"/>
      <color indexed="10"/>
      <name val="Cambria"/>
      <family val="1"/>
      <charset val="162"/>
      <scheme val="major"/>
    </font>
    <font>
      <b/>
      <sz val="16"/>
      <color rgb="FF002060"/>
      <name val="Cambria"/>
      <family val="1"/>
      <charset val="162"/>
      <scheme val="major"/>
    </font>
    <font>
      <b/>
      <sz val="18"/>
      <color rgb="FF002060"/>
      <name val="Cambria"/>
      <family val="1"/>
      <charset val="162"/>
      <scheme val="major"/>
    </font>
    <font>
      <b/>
      <sz val="48"/>
      <name val="Cambria"/>
      <family val="1"/>
      <charset val="162"/>
      <scheme val="major"/>
    </font>
    <font>
      <b/>
      <sz val="36"/>
      <color theme="1"/>
      <name val="Cambria"/>
      <family val="1"/>
      <charset val="162"/>
      <scheme val="major"/>
    </font>
    <font>
      <b/>
      <sz val="36"/>
      <color indexed="56"/>
      <name val="Cambria"/>
      <family val="1"/>
      <charset val="162"/>
      <scheme val="major"/>
    </font>
    <font>
      <b/>
      <sz val="48"/>
      <color rgb="FFFF0000"/>
      <name val="Cambria"/>
      <family val="1"/>
      <charset val="162"/>
      <scheme val="major"/>
    </font>
    <font>
      <b/>
      <sz val="14"/>
      <color theme="1"/>
      <name val="Cambria"/>
      <family val="1"/>
      <charset val="162"/>
      <scheme val="major"/>
    </font>
  </fonts>
  <fills count="2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8EDAE"/>
        <bgColor indexed="64"/>
      </patternFill>
    </fill>
    <fill>
      <patternFill patternType="solid">
        <fgColor rgb="FFFFCC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s>
  <borders count="37">
    <border>
      <left/>
      <right/>
      <top/>
      <bottom/>
      <diagonal/>
    </border>
    <border>
      <left/>
      <right/>
      <top/>
      <bottom style="dashDot">
        <color indexed="64"/>
      </bottom>
      <diagonal/>
    </border>
    <border>
      <left style="thin">
        <color indexed="64"/>
      </left>
      <right style="thin">
        <color indexed="64"/>
      </right>
      <top style="thin">
        <color indexed="64"/>
      </top>
      <bottom style="thin">
        <color indexed="64"/>
      </bottom>
      <diagonal/>
    </border>
    <border>
      <left/>
      <right/>
      <top style="dashDot">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ashDotDot">
        <color indexed="64"/>
      </left>
      <right/>
      <top style="dashDotDot">
        <color indexed="64"/>
      </top>
      <bottom style="dashDotDot">
        <color indexed="64"/>
      </bottom>
      <diagonal/>
    </border>
    <border>
      <left/>
      <right style="dashDotDot">
        <color indexed="64"/>
      </right>
      <top/>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top style="dashDot">
        <color indexed="64"/>
      </top>
      <bottom style="dashDot">
        <color indexed="64"/>
      </bottom>
      <diagonal/>
    </border>
    <border>
      <left/>
      <right/>
      <top style="dashDot">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 fillId="0" borderId="0" applyNumberFormat="0" applyFill="0" applyBorder="0" applyAlignment="0" applyProtection="0"/>
    <xf numFmtId="0" fontId="3" fillId="0" borderId="0"/>
  </cellStyleXfs>
  <cellXfs count="624">
    <xf numFmtId="0" fontId="0" fillId="0" borderId="0" xfId="0"/>
    <xf numFmtId="0" fontId="5" fillId="0" borderId="0" xfId="0" applyFont="1"/>
    <xf numFmtId="0" fontId="3" fillId="0" borderId="0" xfId="0" applyFont="1"/>
    <xf numFmtId="0" fontId="10" fillId="0" borderId="0" xfId="5" applyFont="1" applyAlignment="1" applyProtection="1">
      <alignment wrapText="1"/>
      <protection locked="0"/>
    </xf>
    <xf numFmtId="0" fontId="10" fillId="0" borderId="0" xfId="5" applyFont="1" applyAlignment="1" applyProtection="1">
      <alignment vertical="center" wrapText="1"/>
      <protection locked="0"/>
    </xf>
    <xf numFmtId="0" fontId="10" fillId="2" borderId="0" xfId="5" applyFont="1" applyFill="1" applyBorder="1" applyAlignment="1" applyProtection="1">
      <alignment horizontal="left" vertical="center" wrapText="1"/>
      <protection locked="0"/>
    </xf>
    <xf numFmtId="0" fontId="11" fillId="2" borderId="0" xfId="5" applyFont="1" applyFill="1" applyBorder="1" applyAlignment="1" applyProtection="1">
      <alignment vertical="center" wrapText="1"/>
      <protection locked="0"/>
    </xf>
    <xf numFmtId="0" fontId="10" fillId="2" borderId="0" xfId="5" applyFont="1" applyFill="1" applyBorder="1" applyAlignment="1" applyProtection="1">
      <alignment wrapText="1"/>
      <protection locked="0"/>
    </xf>
    <xf numFmtId="0" fontId="10" fillId="2" borderId="0" xfId="5" applyFont="1" applyFill="1" applyBorder="1" applyAlignment="1" applyProtection="1">
      <alignment horizontal="left" wrapText="1"/>
      <protection locked="0"/>
    </xf>
    <xf numFmtId="14" fontId="10" fillId="2" borderId="0" xfId="5" applyNumberFormat="1" applyFont="1" applyFill="1" applyBorder="1" applyAlignment="1" applyProtection="1">
      <alignment horizontal="left" vertical="center" wrapText="1"/>
      <protection locked="0"/>
    </xf>
    <xf numFmtId="0" fontId="37" fillId="0" borderId="0" xfId="5" applyFont="1" applyAlignment="1" applyProtection="1">
      <alignment wrapText="1"/>
      <protection locked="0"/>
    </xf>
    <xf numFmtId="0" fontId="37" fillId="0" borderId="0" xfId="5" applyFont="1" applyAlignment="1" applyProtection="1">
      <alignment vertical="center" wrapText="1"/>
      <protection locked="0"/>
    </xf>
    <xf numFmtId="0" fontId="37" fillId="2" borderId="0" xfId="5" applyFont="1" applyFill="1" applyBorder="1" applyAlignment="1" applyProtection="1">
      <alignment horizontal="left" vertical="center" wrapText="1"/>
      <protection locked="0"/>
    </xf>
    <xf numFmtId="0" fontId="38" fillId="2" borderId="0" xfId="5" applyFont="1" applyFill="1" applyBorder="1" applyAlignment="1" applyProtection="1">
      <alignment vertical="center" wrapText="1"/>
      <protection locked="0"/>
    </xf>
    <xf numFmtId="0" fontId="37" fillId="2" borderId="0" xfId="5" applyFont="1" applyFill="1" applyBorder="1" applyAlignment="1" applyProtection="1">
      <alignment wrapText="1"/>
      <protection locked="0"/>
    </xf>
    <xf numFmtId="0" fontId="37" fillId="2" borderId="0" xfId="5" applyFont="1" applyFill="1" applyBorder="1" applyAlignment="1" applyProtection="1">
      <alignment horizontal="left" wrapText="1"/>
      <protection locked="0"/>
    </xf>
    <xf numFmtId="14" fontId="37" fillId="2" borderId="0" xfId="5" applyNumberFormat="1" applyFont="1" applyFill="1" applyBorder="1" applyAlignment="1" applyProtection="1">
      <alignment horizontal="left" vertical="center" wrapText="1"/>
      <protection locked="0"/>
    </xf>
    <xf numFmtId="0" fontId="38" fillId="2" borderId="0" xfId="5" applyNumberFormat="1" applyFont="1" applyFill="1" applyBorder="1" applyAlignment="1" applyProtection="1">
      <alignment horizontal="right" vertical="center" wrapText="1"/>
      <protection locked="0"/>
    </xf>
    <xf numFmtId="0" fontId="39" fillId="0" borderId="0" xfId="5" applyFont="1" applyFill="1" applyAlignment="1">
      <alignment vertical="center"/>
    </xf>
    <xf numFmtId="0" fontId="39" fillId="0" borderId="0" xfId="5" applyFont="1" applyFill="1" applyAlignment="1">
      <alignment horizontal="center" vertical="center"/>
    </xf>
    <xf numFmtId="0" fontId="39" fillId="0" borderId="0" xfId="5" applyFont="1" applyFill="1"/>
    <xf numFmtId="0" fontId="40" fillId="0" borderId="0" xfId="5" applyFont="1" applyFill="1" applyAlignment="1">
      <alignment vertical="center"/>
    </xf>
    <xf numFmtId="0" fontId="39" fillId="0" borderId="0" xfId="5" applyFont="1" applyFill="1" applyAlignment="1">
      <alignment horizontal="center"/>
    </xf>
    <xf numFmtId="0" fontId="37" fillId="0" borderId="0" xfId="5" applyFont="1" applyFill="1" applyAlignment="1">
      <alignment horizontal="center"/>
    </xf>
    <xf numFmtId="14" fontId="39" fillId="0" borderId="0" xfId="5" applyNumberFormat="1" applyFont="1" applyFill="1"/>
    <xf numFmtId="0" fontId="39" fillId="0" borderId="0" xfId="5" applyFont="1" applyFill="1" applyBorder="1" applyAlignment="1"/>
    <xf numFmtId="0" fontId="39" fillId="0" borderId="0" xfId="5" applyFont="1" applyFill="1" applyAlignment="1"/>
    <xf numFmtId="2" fontId="39" fillId="0" borderId="0" xfId="5" applyNumberFormat="1" applyFont="1" applyFill="1" applyBorder="1" applyAlignment="1">
      <alignment horizontal="center"/>
    </xf>
    <xf numFmtId="0" fontId="38" fillId="7" borderId="1" xfId="5" applyFont="1" applyFill="1" applyBorder="1" applyAlignment="1" applyProtection="1">
      <alignment vertical="center" wrapText="1"/>
      <protection locked="0"/>
    </xf>
    <xf numFmtId="14" fontId="38" fillId="7" borderId="1" xfId="5" applyNumberFormat="1" applyFont="1" applyFill="1" applyBorder="1" applyAlignment="1" applyProtection="1">
      <alignment vertical="center" wrapText="1"/>
      <protection locked="0"/>
    </xf>
    <xf numFmtId="0" fontId="5" fillId="0" borderId="0" xfId="0" applyFont="1" applyAlignment="1">
      <alignment vertical="center"/>
    </xf>
    <xf numFmtId="0" fontId="39" fillId="0" borderId="0" xfId="5" applyFont="1" applyFill="1" applyBorder="1" applyAlignment="1">
      <alignment horizontal="center" vertical="center"/>
    </xf>
    <xf numFmtId="14" fontId="39" fillId="0" borderId="0" xfId="5" applyNumberFormat="1" applyFont="1" applyFill="1" applyBorder="1" applyAlignment="1">
      <alignment horizontal="center" vertical="center"/>
    </xf>
    <xf numFmtId="0" fontId="41" fillId="0" borderId="0" xfId="5" applyFont="1" applyFill="1" applyBorder="1" applyAlignment="1">
      <alignment horizontal="center" vertical="center" wrapText="1"/>
    </xf>
    <xf numFmtId="1" fontId="39" fillId="0" borderId="0" xfId="5" applyNumberFormat="1" applyFont="1" applyFill="1" applyBorder="1" applyAlignment="1">
      <alignment horizontal="center" vertical="center"/>
    </xf>
    <xf numFmtId="0" fontId="42" fillId="0" borderId="0" xfId="5" applyFont="1" applyFill="1" applyBorder="1" applyAlignment="1">
      <alignment horizontal="center" vertical="center"/>
    </xf>
    <xf numFmtId="0" fontId="43" fillId="0" borderId="0" xfId="5" applyFont="1" applyFill="1" applyBorder="1" applyAlignment="1">
      <alignment horizontal="center" vertical="center"/>
    </xf>
    <xf numFmtId="1" fontId="42" fillId="0" borderId="0" xfId="5" applyNumberFormat="1" applyFont="1" applyFill="1" applyBorder="1" applyAlignment="1">
      <alignment horizontal="center" vertical="center"/>
    </xf>
    <xf numFmtId="14" fontId="42" fillId="0" borderId="0" xfId="5" applyNumberFormat="1" applyFont="1" applyFill="1" applyBorder="1" applyAlignment="1">
      <alignment horizontal="center" vertical="center"/>
    </xf>
    <xf numFmtId="0" fontId="39" fillId="0" borderId="0" xfId="5" applyFont="1" applyFill="1" applyAlignment="1">
      <alignment horizontal="left"/>
    </xf>
    <xf numFmtId="0" fontId="44" fillId="7" borderId="2" xfId="5" applyFont="1" applyFill="1" applyBorder="1" applyAlignment="1">
      <alignment horizontal="center" vertical="center" wrapText="1"/>
    </xf>
    <xf numFmtId="14" fontId="44" fillId="7" borderId="2" xfId="5" applyNumberFormat="1" applyFont="1" applyFill="1" applyBorder="1" applyAlignment="1">
      <alignment horizontal="center" vertical="center" wrapText="1"/>
    </xf>
    <xf numFmtId="0" fontId="44" fillId="7" borderId="2" xfId="5" applyNumberFormat="1" applyFont="1" applyFill="1" applyBorder="1" applyAlignment="1">
      <alignment horizontal="center" vertical="center" wrapText="1"/>
    </xf>
    <xf numFmtId="0" fontId="45" fillId="7" borderId="2" xfId="5" applyFont="1" applyFill="1" applyBorder="1" applyAlignment="1">
      <alignment horizontal="center" vertical="center" wrapText="1"/>
    </xf>
    <xf numFmtId="0" fontId="39" fillId="0" borderId="0" xfId="5" applyFont="1" applyFill="1" applyAlignment="1">
      <alignment horizontal="left" wrapText="1"/>
    </xf>
    <xf numFmtId="0" fontId="39" fillId="0" borderId="0" xfId="5" applyFont="1" applyFill="1" applyAlignment="1">
      <alignment wrapText="1"/>
    </xf>
    <xf numFmtId="0" fontId="42" fillId="0" borderId="0" xfId="5" applyNumberFormat="1" applyFont="1" applyFill="1" applyBorder="1" applyAlignment="1">
      <alignment horizontal="left" vertical="center" wrapText="1"/>
    </xf>
    <xf numFmtId="0" fontId="39" fillId="0" borderId="0" xfId="5" applyNumberFormat="1" applyFont="1" applyFill="1" applyBorder="1" applyAlignment="1">
      <alignment horizontal="center" wrapText="1"/>
    </xf>
    <xf numFmtId="0" fontId="39" fillId="0" borderId="0" xfId="5" applyNumberFormat="1" applyFont="1" applyFill="1" applyBorder="1" applyAlignment="1">
      <alignment horizontal="left" wrapText="1"/>
    </xf>
    <xf numFmtId="0" fontId="39" fillId="0" borderId="0" xfId="5" applyNumberFormat="1" applyFont="1" applyFill="1" applyAlignment="1">
      <alignment horizontal="center" wrapText="1"/>
    </xf>
    <xf numFmtId="0" fontId="39" fillId="0" borderId="0" xfId="5" applyFont="1" applyFill="1" applyBorder="1" applyAlignment="1">
      <alignment horizontal="center" vertical="center" wrapText="1"/>
    </xf>
    <xf numFmtId="0" fontId="39" fillId="0" borderId="0" xfId="5" applyFont="1" applyFill="1" applyBorder="1" applyAlignment="1">
      <alignment wrapText="1"/>
    </xf>
    <xf numFmtId="0" fontId="37" fillId="0" borderId="0" xfId="5" applyFont="1" applyFill="1"/>
    <xf numFmtId="14" fontId="37" fillId="0" borderId="0" xfId="5" applyNumberFormat="1" applyFont="1" applyFill="1" applyAlignment="1">
      <alignment horizontal="center"/>
    </xf>
    <xf numFmtId="49" fontId="37" fillId="0" borderId="0" xfId="5" applyNumberFormat="1" applyFont="1" applyFill="1" applyAlignment="1">
      <alignment horizontal="center"/>
    </xf>
    <xf numFmtId="0" fontId="38" fillId="0" borderId="0" xfId="5" applyFont="1" applyFill="1" applyAlignment="1">
      <alignment horizontal="center"/>
    </xf>
    <xf numFmtId="0" fontId="37" fillId="8" borderId="0" xfId="5" applyFont="1" applyFill="1" applyBorder="1" applyAlignment="1" applyProtection="1">
      <alignment horizontal="left" vertical="center" wrapText="1"/>
      <protection locked="0"/>
    </xf>
    <xf numFmtId="14" fontId="37" fillId="8" borderId="0" xfId="5" applyNumberFormat="1" applyFont="1" applyFill="1" applyBorder="1" applyAlignment="1" applyProtection="1">
      <alignment horizontal="left" vertical="center" wrapText="1"/>
      <protection locked="0"/>
    </xf>
    <xf numFmtId="0" fontId="38" fillId="8" borderId="0" xfId="5" applyFont="1" applyFill="1" applyBorder="1" applyAlignment="1" applyProtection="1">
      <alignment horizontal="center" vertical="center" wrapText="1"/>
      <protection locked="0"/>
    </xf>
    <xf numFmtId="0" fontId="37" fillId="8" borderId="0" xfId="5" applyFont="1" applyFill="1" applyBorder="1" applyAlignment="1" applyProtection="1">
      <alignment horizontal="center" wrapText="1"/>
      <protection locked="0"/>
    </xf>
    <xf numFmtId="0" fontId="37" fillId="8" borderId="0" xfId="5" applyFont="1" applyFill="1" applyBorder="1" applyAlignment="1" applyProtection="1">
      <alignment horizontal="left" wrapText="1"/>
      <protection locked="0"/>
    </xf>
    <xf numFmtId="0" fontId="37" fillId="8" borderId="0" xfId="5" applyFont="1" applyFill="1" applyAlignment="1" applyProtection="1">
      <alignment wrapText="1"/>
      <protection locked="0"/>
    </xf>
    <xf numFmtId="0" fontId="46" fillId="7" borderId="3" xfId="5" applyFont="1" applyFill="1" applyBorder="1" applyAlignment="1" applyProtection="1">
      <alignment vertical="center" wrapText="1"/>
      <protection locked="0"/>
    </xf>
    <xf numFmtId="0" fontId="47" fillId="7" borderId="3" xfId="5" applyFont="1" applyFill="1" applyBorder="1" applyAlignment="1" applyProtection="1">
      <alignment vertical="center" wrapText="1"/>
      <protection locked="0"/>
    </xf>
    <xf numFmtId="0" fontId="47" fillId="0" borderId="0" xfId="5" applyFont="1" applyAlignment="1" applyProtection="1">
      <alignment vertical="center" wrapText="1"/>
      <protection locked="0"/>
    </xf>
    <xf numFmtId="0" fontId="47" fillId="7" borderId="1" xfId="5" applyFont="1" applyFill="1" applyBorder="1" applyAlignment="1" applyProtection="1">
      <alignment vertical="center" wrapText="1"/>
      <protection locked="0"/>
    </xf>
    <xf numFmtId="0" fontId="48" fillId="0" borderId="2" xfId="5" applyFont="1" applyFill="1" applyBorder="1" applyAlignment="1">
      <alignment horizontal="center" vertical="center"/>
    </xf>
    <xf numFmtId="178" fontId="49" fillId="0" borderId="2" xfId="5" applyNumberFormat="1" applyFont="1" applyFill="1" applyBorder="1" applyAlignment="1">
      <alignment horizontal="center" vertical="center"/>
    </xf>
    <xf numFmtId="0" fontId="50" fillId="0" borderId="0" xfId="5" applyFont="1" applyFill="1" applyAlignment="1">
      <alignment horizontal="left"/>
    </xf>
    <xf numFmtId="14" fontId="50" fillId="0" borderId="0" xfId="5" applyNumberFormat="1" applyFont="1" applyFill="1" applyAlignment="1">
      <alignment horizontal="center"/>
    </xf>
    <xf numFmtId="0" fontId="49" fillId="0" borderId="0" xfId="5" applyFont="1" applyFill="1" applyBorder="1" applyAlignment="1">
      <alignment horizontal="center" vertical="center" wrapText="1"/>
    </xf>
    <xf numFmtId="0" fontId="50" fillId="0" borderId="0" xfId="5" applyFont="1" applyFill="1" applyAlignment="1">
      <alignment horizontal="center"/>
    </xf>
    <xf numFmtId="0" fontId="50" fillId="0" borderId="0" xfId="5" applyFont="1" applyFill="1"/>
    <xf numFmtId="49" fontId="50" fillId="0" borderId="0" xfId="5" applyNumberFormat="1" applyFont="1" applyFill="1" applyAlignment="1">
      <alignment horizontal="center"/>
    </xf>
    <xf numFmtId="0" fontId="51" fillId="7" borderId="1" xfId="5" applyNumberFormat="1" applyFont="1" applyFill="1" applyBorder="1" applyAlignment="1" applyProtection="1">
      <alignment horizontal="right" vertical="center" wrapText="1"/>
      <protection locked="0"/>
    </xf>
    <xf numFmtId="0" fontId="5" fillId="0" borderId="2" xfId="5" applyFont="1" applyFill="1" applyBorder="1" applyAlignment="1" applyProtection="1">
      <alignment horizontal="center" vertical="center" wrapText="1"/>
      <protection locked="0"/>
    </xf>
    <xf numFmtId="0" fontId="10" fillId="0" borderId="0" xfId="5" applyFont="1" applyFill="1" applyAlignment="1" applyProtection="1">
      <alignment vertical="center" wrapText="1"/>
      <protection locked="0"/>
    </xf>
    <xf numFmtId="0" fontId="10" fillId="0" borderId="0" xfId="5" applyFont="1" applyFill="1" applyAlignment="1" applyProtection="1">
      <alignment wrapText="1"/>
      <protection locked="0"/>
    </xf>
    <xf numFmtId="0" fontId="10" fillId="0" borderId="0" xfId="5" applyFont="1" applyFill="1" applyAlignment="1" applyProtection="1">
      <alignment horizontal="center" vertical="center" wrapText="1"/>
      <protection locked="0"/>
    </xf>
    <xf numFmtId="0" fontId="10" fillId="0" borderId="0" xfId="5" applyFont="1" applyAlignment="1" applyProtection="1">
      <alignment horizontal="center" wrapText="1"/>
      <protection locked="0"/>
    </xf>
    <xf numFmtId="14" fontId="10" fillId="0" borderId="0" xfId="5" applyNumberFormat="1" applyFont="1" applyAlignment="1" applyProtection="1">
      <alignment horizontal="center" wrapText="1"/>
      <protection locked="0"/>
    </xf>
    <xf numFmtId="2" fontId="10" fillId="0" borderId="0" xfId="5" applyNumberFormat="1" applyFont="1" applyAlignment="1" applyProtection="1">
      <alignment horizontal="center" wrapText="1"/>
      <protection locked="0"/>
    </xf>
    <xf numFmtId="0" fontId="16" fillId="7" borderId="3" xfId="5" applyFont="1" applyFill="1" applyBorder="1" applyAlignment="1" applyProtection="1">
      <alignment horizontal="right" vertical="center" wrapText="1"/>
      <protection locked="0"/>
    </xf>
    <xf numFmtId="0" fontId="12" fillId="7" borderId="1" xfId="5" applyFont="1" applyFill="1" applyBorder="1" applyAlignment="1" applyProtection="1">
      <alignment vertical="center" wrapText="1"/>
      <protection locked="0"/>
    </xf>
    <xf numFmtId="0" fontId="52" fillId="9" borderId="2" xfId="5" applyFont="1" applyFill="1" applyBorder="1" applyAlignment="1" applyProtection="1">
      <alignment horizontal="center" vertical="center" wrapText="1"/>
      <protection locked="0"/>
    </xf>
    <xf numFmtId="0" fontId="20" fillId="0" borderId="2" xfId="5" applyFont="1" applyFill="1" applyBorder="1" applyAlignment="1" applyProtection="1">
      <alignment horizontal="center" vertical="center" wrapText="1"/>
      <protection locked="0"/>
    </xf>
    <xf numFmtId="0" fontId="53" fillId="0" borderId="2" xfId="5" applyFont="1" applyFill="1" applyBorder="1" applyAlignment="1" applyProtection="1">
      <alignment horizontal="center" vertical="center" wrapText="1"/>
      <protection locked="0"/>
    </xf>
    <xf numFmtId="14" fontId="20" fillId="0" borderId="2" xfId="5" applyNumberFormat="1" applyFont="1" applyFill="1" applyBorder="1" applyAlignment="1" applyProtection="1">
      <alignment horizontal="center" vertical="center" wrapText="1"/>
      <protection locked="0"/>
    </xf>
    <xf numFmtId="0" fontId="54" fillId="0" borderId="0" xfId="0" applyFont="1" applyFill="1" applyBorder="1" applyAlignment="1">
      <alignment vertical="center" wrapText="1"/>
    </xf>
    <xf numFmtId="0" fontId="48" fillId="5" borderId="0" xfId="0" applyFont="1" applyFill="1" applyAlignment="1">
      <alignment horizontal="center" vertical="center"/>
    </xf>
    <xf numFmtId="0" fontId="48" fillId="5" borderId="0" xfId="0" applyFont="1" applyFill="1" applyAlignment="1">
      <alignment horizontal="left" vertical="center"/>
    </xf>
    <xf numFmtId="0" fontId="48" fillId="0" borderId="0" xfId="0" applyFont="1" applyAlignment="1">
      <alignment horizontal="center" vertical="center"/>
    </xf>
    <xf numFmtId="0" fontId="48" fillId="0" borderId="0" xfId="0" applyFont="1" applyFill="1" applyAlignment="1">
      <alignment horizontal="center" vertical="center"/>
    </xf>
    <xf numFmtId="0" fontId="54" fillId="0" borderId="0" xfId="0" applyFont="1" applyAlignment="1">
      <alignment wrapText="1"/>
    </xf>
    <xf numFmtId="0" fontId="55" fillId="0" borderId="2" xfId="0" applyFont="1" applyBorder="1" applyAlignment="1">
      <alignment vertical="center" wrapText="1"/>
    </xf>
    <xf numFmtId="0" fontId="55" fillId="0" borderId="0" xfId="0" applyFont="1" applyAlignment="1">
      <alignment vertical="center" wrapText="1"/>
    </xf>
    <xf numFmtId="0" fontId="56" fillId="5" borderId="0" xfId="0" applyFont="1" applyFill="1" applyAlignment="1">
      <alignment horizontal="center" vertical="center"/>
    </xf>
    <xf numFmtId="173" fontId="57" fillId="10" borderId="2" xfId="0" applyNumberFormat="1" applyFont="1" applyFill="1" applyBorder="1" applyAlignment="1">
      <alignment horizontal="center" vertical="center" wrapText="1"/>
    </xf>
    <xf numFmtId="0" fontId="58" fillId="11" borderId="2" xfId="1" applyFont="1" applyFill="1" applyBorder="1" applyAlignment="1" applyProtection="1">
      <alignment horizontal="center" vertical="center" wrapText="1"/>
    </xf>
    <xf numFmtId="0" fontId="56" fillId="0" borderId="0" xfId="0" applyFont="1" applyAlignment="1">
      <alignment horizontal="center" vertical="center"/>
    </xf>
    <xf numFmtId="0" fontId="38" fillId="0" borderId="0" xfId="0" applyFont="1" applyFill="1" applyBorder="1" applyAlignment="1">
      <alignment vertical="center" wrapText="1"/>
    </xf>
    <xf numFmtId="0" fontId="42" fillId="0" borderId="0" xfId="0" applyFont="1" applyAlignment="1">
      <alignment horizontal="center" vertical="center"/>
    </xf>
    <xf numFmtId="0" fontId="42" fillId="0" borderId="0" xfId="0" applyFont="1" applyFill="1" applyBorder="1" applyAlignment="1">
      <alignment horizontal="center" vertical="center" wrapText="1"/>
    </xf>
    <xf numFmtId="0" fontId="59" fillId="0" borderId="0" xfId="0" applyFont="1" applyFill="1" applyBorder="1" applyAlignment="1">
      <alignment horizontal="left" vertical="center" wrapText="1"/>
    </xf>
    <xf numFmtId="0" fontId="54" fillId="0" borderId="0" xfId="0" applyFont="1" applyAlignment="1">
      <alignment horizontal="center" vertical="center" wrapText="1"/>
    </xf>
    <xf numFmtId="0" fontId="56" fillId="0" borderId="0" xfId="0" applyFont="1" applyAlignment="1">
      <alignment horizontal="center" vertical="center" wrapText="1"/>
    </xf>
    <xf numFmtId="0" fontId="48" fillId="0" borderId="0" xfId="0" applyFont="1" applyAlignment="1">
      <alignment horizontal="center" vertical="center" wrapText="1"/>
    </xf>
    <xf numFmtId="0" fontId="48" fillId="0" borderId="0" xfId="0" applyFont="1" applyAlignment="1">
      <alignment horizontal="left" vertical="center"/>
    </xf>
    <xf numFmtId="0" fontId="60" fillId="7" borderId="2" xfId="0" applyFont="1" applyFill="1" applyBorder="1" applyAlignment="1">
      <alignment horizontal="left" vertical="center" wrapText="1"/>
    </xf>
    <xf numFmtId="0" fontId="60" fillId="7" borderId="2" xfId="0" applyFont="1" applyFill="1" applyBorder="1" applyAlignment="1">
      <alignment vertical="center" wrapText="1"/>
    </xf>
    <xf numFmtId="0" fontId="61" fillId="12" borderId="2" xfId="0" applyFont="1" applyFill="1" applyBorder="1" applyAlignment="1">
      <alignment horizontal="center" vertical="center" wrapText="1"/>
    </xf>
    <xf numFmtId="14" fontId="48" fillId="0" borderId="2" xfId="5" applyNumberFormat="1" applyFont="1" applyFill="1" applyBorder="1" applyAlignment="1">
      <alignment horizontal="center" vertical="center"/>
    </xf>
    <xf numFmtId="176" fontId="48" fillId="0" borderId="2" xfId="5" applyNumberFormat="1" applyFont="1" applyFill="1" applyBorder="1" applyAlignment="1">
      <alignment horizontal="center" vertical="center"/>
    </xf>
    <xf numFmtId="14" fontId="45" fillId="7" borderId="2" xfId="5" applyNumberFormat="1" applyFont="1" applyFill="1" applyBorder="1" applyAlignment="1">
      <alignment horizontal="center" vertical="center" wrapText="1"/>
    </xf>
    <xf numFmtId="0" fontId="45" fillId="7" borderId="2" xfId="5" applyNumberFormat="1" applyFont="1" applyFill="1" applyBorder="1" applyAlignment="1">
      <alignment horizontal="center" vertical="center" wrapText="1"/>
    </xf>
    <xf numFmtId="0" fontId="8" fillId="0" borderId="0" xfId="5" applyFont="1" applyFill="1" applyAlignment="1" applyProtection="1">
      <alignment wrapText="1"/>
      <protection locked="0"/>
    </xf>
    <xf numFmtId="0" fontId="10" fillId="10" borderId="2" xfId="5" applyFont="1" applyFill="1" applyBorder="1" applyAlignment="1" applyProtection="1">
      <alignment horizontal="center" vertical="center" wrapText="1"/>
      <protection locked="0"/>
    </xf>
    <xf numFmtId="0" fontId="62" fillId="10" borderId="2" xfId="5" applyFont="1" applyFill="1" applyBorder="1" applyAlignment="1" applyProtection="1">
      <alignment horizontal="center" vertical="center" wrapText="1"/>
      <protection hidden="1"/>
    </xf>
    <xf numFmtId="0" fontId="8" fillId="0" borderId="0" xfId="5" applyFont="1" applyFill="1" applyAlignment="1" applyProtection="1">
      <alignment horizontal="center" wrapText="1"/>
      <protection locked="0"/>
    </xf>
    <xf numFmtId="0" fontId="8" fillId="0" borderId="0" xfId="5" applyFont="1" applyFill="1" applyAlignment="1" applyProtection="1">
      <alignment vertical="center" wrapText="1"/>
      <protection locked="0"/>
    </xf>
    <xf numFmtId="1" fontId="8" fillId="0" borderId="0" xfId="5" applyNumberFormat="1" applyFont="1" applyFill="1" applyAlignment="1" applyProtection="1">
      <alignment horizontal="center" wrapText="1"/>
      <protection locked="0"/>
    </xf>
    <xf numFmtId="176" fontId="8" fillId="0" borderId="0" xfId="5" applyNumberFormat="1" applyFont="1" applyFill="1" applyAlignment="1" applyProtection="1">
      <alignment horizontal="center" wrapText="1"/>
      <protection locked="0"/>
    </xf>
    <xf numFmtId="49" fontId="8" fillId="0" borderId="0" xfId="5" applyNumberFormat="1" applyFont="1" applyFill="1" applyAlignment="1" applyProtection="1">
      <alignment horizontal="center" wrapText="1"/>
      <protection locked="0"/>
    </xf>
    <xf numFmtId="0" fontId="60" fillId="11" borderId="2" xfId="1" applyFont="1" applyFill="1" applyBorder="1" applyAlignment="1" applyProtection="1">
      <alignment horizontal="left" vertical="center" wrapText="1"/>
    </xf>
    <xf numFmtId="0" fontId="60" fillId="11" borderId="2" xfId="1" applyFont="1" applyFill="1" applyBorder="1" applyAlignment="1" applyProtection="1">
      <alignment horizontal="center" vertical="center" wrapText="1"/>
    </xf>
    <xf numFmtId="0" fontId="63" fillId="6" borderId="2" xfId="0" applyFont="1" applyFill="1" applyBorder="1" applyAlignment="1">
      <alignment horizontal="center" vertical="center" wrapText="1"/>
    </xf>
    <xf numFmtId="0" fontId="64" fillId="0" borderId="0" xfId="0" applyFont="1" applyBorder="1" applyAlignment="1">
      <alignment vertical="center" wrapText="1"/>
    </xf>
    <xf numFmtId="0" fontId="65" fillId="7" borderId="2" xfId="0" applyNumberFormat="1" applyFont="1" applyFill="1" applyBorder="1" applyAlignment="1">
      <alignment horizontal="center" vertical="center" wrapText="1"/>
    </xf>
    <xf numFmtId="0" fontId="66" fillId="7" borderId="2" xfId="0" applyNumberFormat="1" applyFont="1" applyFill="1" applyBorder="1" applyAlignment="1">
      <alignment horizontal="center" vertical="center" wrapText="1"/>
    </xf>
    <xf numFmtId="14" fontId="66" fillId="7" borderId="2" xfId="0" applyNumberFormat="1" applyFont="1" applyFill="1" applyBorder="1" applyAlignment="1">
      <alignment horizontal="center" vertical="center" wrapText="1"/>
    </xf>
    <xf numFmtId="0" fontId="66" fillId="7" borderId="2" xfId="0" applyNumberFormat="1" applyFont="1" applyFill="1" applyBorder="1" applyAlignment="1">
      <alignment horizontal="left" vertical="center" wrapText="1"/>
    </xf>
    <xf numFmtId="176" fontId="66" fillId="7" borderId="2" xfId="0" applyNumberFormat="1" applyFont="1" applyFill="1" applyBorder="1" applyAlignment="1">
      <alignment horizontal="center" vertical="center" wrapText="1"/>
    </xf>
    <xf numFmtId="172" fontId="66" fillId="7" borderId="2" xfId="0" applyNumberFormat="1" applyFont="1" applyFill="1" applyBorder="1" applyAlignment="1">
      <alignment horizontal="center" vertical="center" wrapText="1"/>
    </xf>
    <xf numFmtId="0" fontId="67" fillId="0" borderId="0" xfId="0" applyFont="1" applyAlignment="1">
      <alignment vertical="center" wrapText="1"/>
    </xf>
    <xf numFmtId="0" fontId="68" fillId="0" borderId="0" xfId="0" applyFont="1" applyFill="1"/>
    <xf numFmtId="0" fontId="69" fillId="0" borderId="2" xfId="1" applyNumberFormat="1" applyFont="1" applyFill="1" applyBorder="1" applyAlignment="1" applyProtection="1">
      <alignment horizontal="center" vertical="center" wrapText="1"/>
    </xf>
    <xf numFmtId="14" fontId="70" fillId="8" borderId="2" xfId="1" applyNumberFormat="1" applyFont="1" applyFill="1" applyBorder="1" applyAlignment="1" applyProtection="1">
      <alignment horizontal="center" vertical="center" wrapText="1"/>
    </xf>
    <xf numFmtId="176" fontId="70" fillId="8" borderId="2" xfId="1" applyNumberFormat="1" applyFont="1" applyFill="1" applyBorder="1" applyAlignment="1" applyProtection="1">
      <alignment horizontal="center" vertical="center" wrapText="1"/>
    </xf>
    <xf numFmtId="1" fontId="70" fillId="8" borderId="2" xfId="1" applyNumberFormat="1" applyFont="1" applyFill="1" applyBorder="1" applyAlignment="1" applyProtection="1">
      <alignment horizontal="center" vertical="center" wrapText="1"/>
    </xf>
    <xf numFmtId="49" fontId="70" fillId="8" borderId="2" xfId="1" applyNumberFormat="1" applyFont="1" applyFill="1" applyBorder="1" applyAlignment="1" applyProtection="1">
      <alignment horizontal="center" vertical="center" wrapText="1"/>
    </xf>
    <xf numFmtId="0" fontId="67" fillId="8" borderId="2" xfId="0" applyNumberFormat="1" applyFont="1" applyFill="1" applyBorder="1" applyAlignment="1">
      <alignment horizontal="left" vertical="center" wrapText="1"/>
    </xf>
    <xf numFmtId="172" fontId="67" fillId="8" borderId="2" xfId="0" applyNumberFormat="1" applyFont="1" applyFill="1" applyBorder="1" applyAlignment="1">
      <alignment horizontal="center" vertical="center" wrapText="1"/>
    </xf>
    <xf numFmtId="176" fontId="67" fillId="8" borderId="2" xfId="0" applyNumberFormat="1" applyFont="1" applyFill="1" applyBorder="1" applyAlignment="1">
      <alignment horizontal="center" vertical="center" wrapText="1"/>
    </xf>
    <xf numFmtId="0" fontId="67" fillId="8" borderId="2" xfId="0" applyNumberFormat="1" applyFont="1" applyFill="1" applyBorder="1" applyAlignment="1">
      <alignment horizontal="center" vertical="center" wrapText="1"/>
    </xf>
    <xf numFmtId="0" fontId="70" fillId="8" borderId="2" xfId="1" applyNumberFormat="1" applyFont="1" applyFill="1" applyBorder="1" applyAlignment="1" applyProtection="1">
      <alignment horizontal="left" vertical="center" wrapText="1"/>
    </xf>
    <xf numFmtId="0" fontId="71" fillId="8" borderId="2" xfId="1" applyNumberFormat="1" applyFont="1" applyFill="1" applyBorder="1" applyAlignment="1" applyProtection="1">
      <alignment horizontal="center" vertical="center" wrapText="1"/>
    </xf>
    <xf numFmtId="0" fontId="63" fillId="13" borderId="4" xfId="0" applyFont="1" applyFill="1" applyBorder="1" applyAlignment="1">
      <alignment vertical="center" wrapText="1"/>
    </xf>
    <xf numFmtId="0" fontId="3" fillId="0" borderId="0" xfId="0" applyNumberFormat="1" applyFont="1" applyAlignment="1">
      <alignment horizontal="left"/>
    </xf>
    <xf numFmtId="0" fontId="72" fillId="7" borderId="2" xfId="0" applyNumberFormat="1" applyFont="1" applyFill="1" applyBorder="1" applyAlignment="1">
      <alignment horizontal="center" vertical="center" wrapText="1"/>
    </xf>
    <xf numFmtId="0" fontId="5" fillId="14" borderId="5" xfId="0" applyFont="1" applyFill="1" applyBorder="1"/>
    <xf numFmtId="0" fontId="5" fillId="14" borderId="6" xfId="0" applyFont="1" applyFill="1" applyBorder="1"/>
    <xf numFmtId="0" fontId="5" fillId="14" borderId="7" xfId="0" applyFont="1" applyFill="1" applyBorder="1"/>
    <xf numFmtId="0" fontId="9" fillId="14" borderId="8" xfId="0" applyFont="1" applyFill="1" applyBorder="1"/>
    <xf numFmtId="0" fontId="9" fillId="14" borderId="0" xfId="0" applyFont="1" applyFill="1" applyBorder="1"/>
    <xf numFmtId="0" fontId="9" fillId="14" borderId="9" xfId="0" applyFont="1" applyFill="1" applyBorder="1"/>
    <xf numFmtId="0" fontId="5" fillId="14" borderId="8" xfId="0" applyFont="1" applyFill="1" applyBorder="1"/>
    <xf numFmtId="0" fontId="5" fillId="14" borderId="0" xfId="0" applyFont="1" applyFill="1" applyBorder="1"/>
    <xf numFmtId="0" fontId="5" fillId="14" borderId="9" xfId="0" applyFont="1" applyFill="1" applyBorder="1"/>
    <xf numFmtId="172" fontId="73" fillId="14" borderId="10" xfId="0" applyNumberFormat="1" applyFont="1" applyFill="1" applyBorder="1" applyAlignment="1">
      <alignment vertical="center" wrapText="1"/>
    </xf>
    <xf numFmtId="172" fontId="73" fillId="14" borderId="11" xfId="0" applyNumberFormat="1" applyFont="1" applyFill="1" applyBorder="1" applyAlignment="1">
      <alignment vertical="center" wrapText="1"/>
    </xf>
    <xf numFmtId="0" fontId="5" fillId="14" borderId="12" xfId="0" applyFont="1" applyFill="1" applyBorder="1"/>
    <xf numFmtId="0" fontId="5" fillId="14" borderId="4" xfId="0" applyFont="1" applyFill="1" applyBorder="1"/>
    <xf numFmtId="0" fontId="5" fillId="14" borderId="13" xfId="0" applyFont="1" applyFill="1" applyBorder="1"/>
    <xf numFmtId="176" fontId="5" fillId="10" borderId="2" xfId="5" applyNumberFormat="1" applyFont="1" applyFill="1" applyBorder="1" applyAlignment="1" applyProtection="1">
      <alignment horizontal="center" vertical="center" wrapText="1"/>
      <protection locked="0"/>
    </xf>
    <xf numFmtId="49" fontId="10" fillId="10" borderId="2" xfId="5" applyNumberFormat="1" applyFont="1" applyFill="1" applyBorder="1" applyAlignment="1" applyProtection="1">
      <alignment horizontal="center" vertical="center" wrapText="1"/>
      <protection locked="0"/>
    </xf>
    <xf numFmtId="1" fontId="10" fillId="10" borderId="2" xfId="5" applyNumberFormat="1" applyFont="1" applyFill="1" applyBorder="1" applyAlignment="1" applyProtection="1">
      <alignment horizontal="center" vertical="center" wrapText="1"/>
      <protection locked="0"/>
    </xf>
    <xf numFmtId="0" fontId="74" fillId="10" borderId="2" xfId="5" applyFont="1" applyFill="1" applyBorder="1" applyAlignment="1" applyProtection="1">
      <alignment horizontal="center" vertical="center" wrapText="1"/>
      <protection locked="0"/>
    </xf>
    <xf numFmtId="0" fontId="75" fillId="0" borderId="0" xfId="5" applyFont="1" applyFill="1" applyAlignment="1" applyProtection="1">
      <alignment horizontal="center" wrapText="1"/>
      <protection locked="0"/>
    </xf>
    <xf numFmtId="1" fontId="76" fillId="0" borderId="0" xfId="5" applyNumberFormat="1" applyFont="1" applyFill="1" applyAlignment="1" applyProtection="1">
      <alignment horizontal="center" wrapText="1"/>
      <protection locked="0"/>
    </xf>
    <xf numFmtId="0" fontId="77" fillId="0" borderId="2" xfId="5" applyFont="1" applyFill="1" applyBorder="1" applyAlignment="1">
      <alignment horizontal="center" vertical="center"/>
    </xf>
    <xf numFmtId="178" fontId="20" fillId="0" borderId="2" xfId="5" applyNumberFormat="1" applyFont="1" applyFill="1" applyBorder="1" applyAlignment="1" applyProtection="1">
      <alignment horizontal="center" vertical="center" wrapText="1"/>
      <protection locked="0"/>
    </xf>
    <xf numFmtId="0" fontId="78" fillId="0" borderId="2" xfId="5" applyFont="1" applyFill="1" applyBorder="1" applyAlignment="1">
      <alignment horizontal="left" vertical="center" wrapText="1"/>
    </xf>
    <xf numFmtId="0" fontId="17" fillId="8" borderId="14" xfId="5" applyFont="1" applyFill="1" applyBorder="1" applyAlignment="1" applyProtection="1">
      <alignment vertical="center" wrapText="1"/>
      <protection locked="0"/>
    </xf>
    <xf numFmtId="177" fontId="45" fillId="7" borderId="2" xfId="5" applyNumberFormat="1" applyFont="1" applyFill="1" applyBorder="1" applyAlignment="1">
      <alignment horizontal="center" vertical="center" wrapText="1"/>
    </xf>
    <xf numFmtId="177" fontId="42" fillId="0" borderId="0" xfId="5" applyNumberFormat="1" applyFont="1" applyFill="1" applyBorder="1" applyAlignment="1">
      <alignment horizontal="center" vertical="center"/>
    </xf>
    <xf numFmtId="177" fontId="39" fillId="0" borderId="0" xfId="5" applyNumberFormat="1" applyFont="1" applyFill="1" applyAlignment="1">
      <alignment horizontal="center"/>
    </xf>
    <xf numFmtId="177" fontId="39" fillId="0" borderId="0" xfId="5" applyNumberFormat="1" applyFont="1" applyFill="1"/>
    <xf numFmtId="177" fontId="37" fillId="2" borderId="0" xfId="5" applyNumberFormat="1" applyFont="1" applyFill="1" applyBorder="1" applyAlignment="1" applyProtection="1">
      <alignment horizontal="left" wrapText="1"/>
      <protection locked="0"/>
    </xf>
    <xf numFmtId="177" fontId="48" fillId="0" borderId="2" xfId="5" applyNumberFormat="1" applyFont="1" applyFill="1" applyBorder="1" applyAlignment="1">
      <alignment horizontal="center" vertical="center"/>
    </xf>
    <xf numFmtId="177" fontId="39" fillId="0" borderId="0" xfId="5" applyNumberFormat="1" applyFont="1" applyFill="1" applyBorder="1" applyAlignment="1">
      <alignment horizontal="center" vertical="center"/>
    </xf>
    <xf numFmtId="177" fontId="39" fillId="0" borderId="0" xfId="5" applyNumberFormat="1" applyFont="1" applyFill="1" applyAlignment="1">
      <alignment horizontal="left"/>
    </xf>
    <xf numFmtId="178" fontId="67" fillId="8" borderId="2" xfId="0" applyNumberFormat="1" applyFont="1" applyFill="1" applyBorder="1" applyAlignment="1">
      <alignment horizontal="center" vertical="center" wrapText="1"/>
    </xf>
    <xf numFmtId="177" fontId="67" fillId="8" borderId="2" xfId="0" applyNumberFormat="1" applyFont="1" applyFill="1" applyBorder="1" applyAlignment="1">
      <alignment horizontal="center" vertical="center" wrapText="1"/>
    </xf>
    <xf numFmtId="178" fontId="79" fillId="0" borderId="2" xfId="5" applyNumberFormat="1" applyFont="1" applyFill="1" applyBorder="1" applyAlignment="1" applyProtection="1">
      <alignment horizontal="center" vertical="center" wrapText="1"/>
      <protection hidden="1"/>
    </xf>
    <xf numFmtId="178" fontId="80" fillId="0" borderId="2" xfId="5" applyNumberFormat="1" applyFont="1" applyFill="1" applyBorder="1" applyAlignment="1" applyProtection="1">
      <alignment horizontal="center" vertical="center" wrapText="1"/>
      <protection locked="0"/>
    </xf>
    <xf numFmtId="0" fontId="20" fillId="0" borderId="2" xfId="5" applyFont="1" applyFill="1" applyBorder="1" applyAlignment="1" applyProtection="1">
      <alignment horizontal="left" vertical="center" wrapText="1"/>
      <protection locked="0"/>
    </xf>
    <xf numFmtId="0" fontId="16" fillId="7" borderId="3" xfId="5" applyFont="1" applyFill="1" applyBorder="1" applyAlignment="1" applyProtection="1">
      <alignment horizontal="right" vertical="center" wrapText="1"/>
      <protection locked="0"/>
    </xf>
    <xf numFmtId="0" fontId="10" fillId="7" borderId="1" xfId="5" applyFont="1" applyFill="1" applyBorder="1" applyAlignment="1" applyProtection="1">
      <alignment horizontal="right" vertical="center" wrapText="1"/>
      <protection locked="0"/>
    </xf>
    <xf numFmtId="0" fontId="17" fillId="8" borderId="14" xfId="5" applyFont="1" applyFill="1" applyBorder="1" applyAlignment="1" applyProtection="1">
      <alignment horizontal="center" vertical="center" wrapText="1"/>
      <protection locked="0"/>
    </xf>
    <xf numFmtId="1" fontId="8" fillId="0" borderId="0" xfId="5" applyNumberFormat="1" applyFont="1" applyFill="1" applyAlignment="1" applyProtection="1">
      <alignment horizontal="left" wrapText="1"/>
      <protection locked="0"/>
    </xf>
    <xf numFmtId="0" fontId="62" fillId="15" borderId="2" xfId="5" applyFont="1" applyFill="1" applyBorder="1" applyAlignment="1" applyProtection="1">
      <alignment horizontal="center" vertical="center" wrapText="1"/>
      <protection hidden="1"/>
    </xf>
    <xf numFmtId="14" fontId="5" fillId="15" borderId="2" xfId="5" applyNumberFormat="1" applyFont="1" applyFill="1" applyBorder="1" applyAlignment="1" applyProtection="1">
      <alignment horizontal="center" vertical="center" wrapText="1"/>
      <protection locked="0"/>
    </xf>
    <xf numFmtId="0" fontId="5" fillId="15" borderId="2" xfId="5" applyFont="1" applyFill="1" applyBorder="1" applyAlignment="1" applyProtection="1">
      <alignment vertical="center" wrapText="1"/>
      <protection locked="0"/>
    </xf>
    <xf numFmtId="0" fontId="81" fillId="15" borderId="2" xfId="5" applyFont="1" applyFill="1" applyBorder="1" applyAlignment="1" applyProtection="1">
      <alignment horizontal="center" vertical="center" wrapText="1"/>
      <protection locked="0"/>
    </xf>
    <xf numFmtId="176" fontId="5" fillId="15" borderId="2" xfId="5" applyNumberFormat="1" applyFont="1" applyFill="1" applyBorder="1" applyAlignment="1" applyProtection="1">
      <alignment horizontal="center" vertical="center" wrapText="1"/>
      <protection locked="0"/>
    </xf>
    <xf numFmtId="49" fontId="5" fillId="15" borderId="2" xfId="5" applyNumberFormat="1" applyFont="1" applyFill="1" applyBorder="1" applyAlignment="1" applyProtection="1">
      <alignment horizontal="center" vertical="center" wrapText="1"/>
      <protection locked="0"/>
    </xf>
    <xf numFmtId="1" fontId="5" fillId="15" borderId="2" xfId="5" applyNumberFormat="1" applyFont="1" applyFill="1" applyBorder="1" applyAlignment="1" applyProtection="1">
      <alignment horizontal="center" vertical="center" wrapText="1"/>
      <protection locked="0"/>
    </xf>
    <xf numFmtId="0" fontId="5" fillId="15" borderId="2" xfId="5" applyFont="1" applyFill="1" applyBorder="1" applyAlignment="1" applyProtection="1">
      <alignment horizontal="left" vertical="center" wrapText="1"/>
      <protection locked="0"/>
    </xf>
    <xf numFmtId="0" fontId="8" fillId="0" borderId="0" xfId="5" applyFont="1" applyFill="1" applyAlignment="1" applyProtection="1">
      <alignment horizontal="left" wrapText="1"/>
      <protection locked="0"/>
    </xf>
    <xf numFmtId="178" fontId="82" fillId="0" borderId="2" xfId="5" applyNumberFormat="1" applyFont="1" applyFill="1" applyBorder="1" applyAlignment="1" applyProtection="1">
      <alignment horizontal="center" vertical="center" wrapText="1"/>
      <protection locked="0"/>
    </xf>
    <xf numFmtId="0" fontId="83" fillId="0" borderId="2" xfId="5" applyFont="1" applyFill="1" applyBorder="1" applyAlignment="1">
      <alignment horizontal="center" vertical="center"/>
    </xf>
    <xf numFmtId="0" fontId="48" fillId="0" borderId="2" xfId="5" applyNumberFormat="1" applyFont="1" applyFill="1" applyBorder="1" applyAlignment="1">
      <alignment horizontal="left" vertical="center" wrapText="1"/>
    </xf>
    <xf numFmtId="178" fontId="84" fillId="0" borderId="2" xfId="5" applyNumberFormat="1" applyFont="1" applyFill="1" applyBorder="1" applyAlignment="1">
      <alignment horizontal="center" vertical="center"/>
    </xf>
    <xf numFmtId="178" fontId="76" fillId="7" borderId="1" xfId="5" applyNumberFormat="1" applyFont="1" applyFill="1" applyBorder="1" applyAlignment="1" applyProtection="1">
      <alignment vertical="center" wrapText="1"/>
      <protection locked="0"/>
    </xf>
    <xf numFmtId="0" fontId="62" fillId="8" borderId="2" xfId="5" applyFont="1" applyFill="1" applyBorder="1" applyAlignment="1" applyProtection="1">
      <alignment horizontal="left" vertical="center" wrapText="1"/>
      <protection hidden="1"/>
    </xf>
    <xf numFmtId="0" fontId="71" fillId="0" borderId="2" xfId="0" applyFont="1" applyBorder="1" applyAlignment="1">
      <alignment horizontal="center" vertical="center"/>
    </xf>
    <xf numFmtId="0" fontId="85" fillId="0" borderId="0" xfId="0" applyFont="1" applyAlignment="1">
      <alignment horizontal="center" vertical="center"/>
    </xf>
    <xf numFmtId="14" fontId="54" fillId="0" borderId="2" xfId="0" applyNumberFormat="1" applyFont="1" applyBorder="1" applyAlignment="1">
      <alignment horizontal="center" vertical="center"/>
    </xf>
    <xf numFmtId="0" fontId="54" fillId="0" borderId="2" xfId="0" applyFont="1" applyBorder="1" applyAlignment="1">
      <alignment horizontal="center" vertical="center"/>
    </xf>
    <xf numFmtId="0" fontId="54" fillId="0" borderId="2" xfId="0" applyNumberFormat="1" applyFont="1" applyBorder="1" applyAlignment="1">
      <alignment horizontal="left" vertical="center"/>
    </xf>
    <xf numFmtId="176" fontId="54" fillId="0" borderId="2" xfId="0" applyNumberFormat="1" applyFont="1" applyBorder="1" applyAlignment="1">
      <alignment horizontal="center" vertical="center"/>
    </xf>
    <xf numFmtId="177" fontId="54" fillId="0" borderId="2" xfId="0" applyNumberFormat="1" applyFont="1" applyBorder="1" applyAlignment="1">
      <alignment horizontal="center" vertical="center"/>
    </xf>
    <xf numFmtId="0" fontId="86" fillId="3" borderId="3" xfId="5" applyNumberFormat="1" applyFont="1" applyFill="1" applyBorder="1" applyAlignment="1" applyProtection="1">
      <alignment horizontal="right" vertical="center" wrapText="1"/>
      <protection locked="0"/>
    </xf>
    <xf numFmtId="0" fontId="52" fillId="9" borderId="2" xfId="5" applyFont="1" applyFill="1" applyBorder="1" applyAlignment="1" applyProtection="1">
      <alignment horizontal="center" vertical="center" wrapText="1"/>
      <protection locked="0"/>
    </xf>
    <xf numFmtId="0" fontId="87" fillId="9" borderId="2" xfId="5" applyFont="1" applyFill="1" applyBorder="1" applyAlignment="1" applyProtection="1">
      <alignment horizontal="center" vertical="center" wrapText="1"/>
      <protection locked="0"/>
    </xf>
    <xf numFmtId="0" fontId="37" fillId="0" borderId="0" xfId="5" applyFont="1" applyAlignment="1" applyProtection="1">
      <alignment horizontal="center" vertical="center" wrapText="1"/>
      <protection locked="0"/>
    </xf>
    <xf numFmtId="176" fontId="37" fillId="0" borderId="0" xfId="5" applyNumberFormat="1" applyFont="1" applyAlignment="1" applyProtection="1">
      <alignment horizontal="center" vertical="center" wrapText="1"/>
      <protection locked="0"/>
    </xf>
    <xf numFmtId="176" fontId="37" fillId="0" borderId="0" xfId="5" applyNumberFormat="1" applyFont="1" applyFill="1" applyAlignment="1">
      <alignment horizontal="center" vertical="center"/>
    </xf>
    <xf numFmtId="0" fontId="37" fillId="0" borderId="0" xfId="5" applyFont="1" applyFill="1" applyAlignment="1">
      <alignment horizontal="center" vertical="center"/>
    </xf>
    <xf numFmtId="177" fontId="37" fillId="0" borderId="0" xfId="5" applyNumberFormat="1" applyFont="1" applyAlignment="1" applyProtection="1">
      <alignment horizontal="center" vertical="center" wrapText="1"/>
      <protection locked="0"/>
    </xf>
    <xf numFmtId="177" fontId="37" fillId="0" borderId="0" xfId="5" applyNumberFormat="1" applyFont="1" applyFill="1" applyAlignment="1">
      <alignment horizontal="center" vertical="center"/>
    </xf>
    <xf numFmtId="0" fontId="88" fillId="0" borderId="0" xfId="5" applyFont="1" applyAlignment="1" applyProtection="1">
      <alignment horizontal="center" vertical="center" wrapText="1"/>
      <protection locked="0"/>
    </xf>
    <xf numFmtId="0" fontId="88" fillId="0" borderId="0" xfId="5" applyFont="1" applyFill="1" applyAlignment="1">
      <alignment horizontal="center" vertical="center"/>
    </xf>
    <xf numFmtId="178" fontId="88" fillId="0" borderId="0" xfId="5" applyNumberFormat="1" applyFont="1" applyAlignment="1" applyProtection="1">
      <alignment horizontal="center" vertical="center" wrapText="1"/>
      <protection locked="0"/>
    </xf>
    <xf numFmtId="178" fontId="88" fillId="0" borderId="0" xfId="5" applyNumberFormat="1" applyFont="1" applyFill="1" applyAlignment="1">
      <alignment horizontal="center" vertical="center"/>
    </xf>
    <xf numFmtId="0" fontId="10" fillId="0" borderId="0" xfId="5" applyFont="1" applyAlignment="1" applyProtection="1">
      <alignment horizontal="center" vertical="center" wrapText="1"/>
      <protection locked="0"/>
    </xf>
    <xf numFmtId="178" fontId="10" fillId="0" borderId="0" xfId="5" applyNumberFormat="1" applyFont="1" applyAlignment="1" applyProtection="1">
      <alignment horizontal="center" vertical="center" wrapText="1"/>
      <protection locked="0"/>
    </xf>
    <xf numFmtId="178" fontId="10" fillId="0" borderId="0" xfId="5" applyNumberFormat="1" applyFont="1" applyFill="1" applyAlignment="1" applyProtection="1">
      <alignment horizontal="center" vertical="center" wrapText="1"/>
      <protection locked="0"/>
    </xf>
    <xf numFmtId="1" fontId="76" fillId="0" borderId="2" xfId="5" applyNumberFormat="1" applyFont="1" applyFill="1" applyBorder="1" applyAlignment="1" applyProtection="1">
      <alignment horizontal="center" vertical="center" wrapText="1"/>
      <protection locked="0"/>
    </xf>
    <xf numFmtId="0" fontId="10" fillId="7" borderId="1" xfId="5" applyFont="1" applyFill="1" applyBorder="1" applyAlignment="1" applyProtection="1">
      <alignment horizontal="right" vertical="center" wrapText="1"/>
      <protection locked="0"/>
    </xf>
    <xf numFmtId="0" fontId="60" fillId="12" borderId="15" xfId="5" applyFont="1" applyFill="1" applyBorder="1" applyAlignment="1">
      <alignment vertical="center"/>
    </xf>
    <xf numFmtId="0" fontId="60" fillId="12" borderId="14" xfId="5" applyFont="1" applyFill="1" applyBorder="1" applyAlignment="1">
      <alignment vertical="center"/>
    </xf>
    <xf numFmtId="0" fontId="60" fillId="12" borderId="16" xfId="5" applyFont="1" applyFill="1" applyBorder="1" applyAlignment="1">
      <alignment vertical="center"/>
    </xf>
    <xf numFmtId="175" fontId="51" fillId="2" borderId="0" xfId="5" applyNumberFormat="1" applyFont="1" applyFill="1" applyBorder="1" applyAlignment="1" applyProtection="1">
      <alignment horizontal="center" vertical="center" wrapText="1"/>
      <protection locked="0"/>
    </xf>
    <xf numFmtId="0" fontId="89" fillId="12" borderId="14" xfId="5" applyFont="1" applyFill="1" applyBorder="1" applyAlignment="1">
      <alignment horizontal="right" vertical="center"/>
    </xf>
    <xf numFmtId="49" fontId="90" fillId="12" borderId="14" xfId="5" applyNumberFormat="1" applyFont="1" applyFill="1" applyBorder="1" applyAlignment="1">
      <alignment horizontal="left" vertical="center"/>
    </xf>
    <xf numFmtId="49" fontId="10" fillId="0" borderId="2" xfId="5" applyNumberFormat="1" applyFont="1" applyFill="1" applyBorder="1" applyAlignment="1" applyProtection="1">
      <alignment vertical="center" wrapText="1"/>
      <protection locked="0"/>
    </xf>
    <xf numFmtId="14" fontId="48" fillId="0" borderId="2" xfId="5" applyNumberFormat="1" applyFont="1" applyFill="1" applyBorder="1" applyAlignment="1">
      <alignment horizontal="center" vertical="center" wrapText="1"/>
    </xf>
    <xf numFmtId="1" fontId="58" fillId="0" borderId="2" xfId="5" applyNumberFormat="1" applyFont="1" applyFill="1" applyBorder="1" applyAlignment="1">
      <alignment horizontal="center" vertical="center"/>
    </xf>
    <xf numFmtId="1" fontId="58" fillId="0" borderId="2" xfId="5" applyNumberFormat="1" applyFont="1" applyFill="1" applyBorder="1" applyAlignment="1">
      <alignment horizontal="center" vertical="center" wrapText="1"/>
    </xf>
    <xf numFmtId="0" fontId="91" fillId="0" borderId="2" xfId="5" applyNumberFormat="1" applyFont="1" applyFill="1" applyBorder="1" applyAlignment="1">
      <alignment horizontal="center" vertical="center"/>
    </xf>
    <xf numFmtId="0" fontId="62" fillId="15" borderId="17" xfId="5" applyFont="1" applyFill="1" applyBorder="1" applyAlignment="1" applyProtection="1">
      <alignment horizontal="center" vertical="center" wrapText="1"/>
      <protection hidden="1"/>
    </xf>
    <xf numFmtId="14" fontId="5" fillId="15" borderId="17" xfId="5" applyNumberFormat="1" applyFont="1" applyFill="1" applyBorder="1" applyAlignment="1" applyProtection="1">
      <alignment horizontal="center" vertical="center" wrapText="1"/>
      <protection locked="0"/>
    </xf>
    <xf numFmtId="0" fontId="5" fillId="15" borderId="17" xfId="5" applyFont="1" applyFill="1" applyBorder="1" applyAlignment="1" applyProtection="1">
      <alignment vertical="center" wrapText="1"/>
      <protection locked="0"/>
    </xf>
    <xf numFmtId="0" fontId="5" fillId="15" borderId="17" xfId="5" applyFont="1" applyFill="1" applyBorder="1" applyAlignment="1" applyProtection="1">
      <alignment horizontal="left" vertical="center" wrapText="1"/>
      <protection locked="0"/>
    </xf>
    <xf numFmtId="0" fontId="81" fillId="15" borderId="17" xfId="5" applyFont="1" applyFill="1" applyBorder="1" applyAlignment="1" applyProtection="1">
      <alignment horizontal="center" vertical="center" wrapText="1"/>
      <protection locked="0"/>
    </xf>
    <xf numFmtId="176" fontId="5" fillId="15" borderId="17" xfId="5" applyNumberFormat="1" applyFont="1" applyFill="1" applyBorder="1" applyAlignment="1" applyProtection="1">
      <alignment horizontal="center" vertical="center" wrapText="1"/>
      <protection locked="0"/>
    </xf>
    <xf numFmtId="49" fontId="5" fillId="15" borderId="17" xfId="5" applyNumberFormat="1" applyFont="1" applyFill="1" applyBorder="1" applyAlignment="1" applyProtection="1">
      <alignment horizontal="center" vertical="center" wrapText="1"/>
      <protection locked="0"/>
    </xf>
    <xf numFmtId="1" fontId="5" fillId="15" borderId="17" xfId="5" applyNumberFormat="1" applyFont="1" applyFill="1" applyBorder="1" applyAlignment="1" applyProtection="1">
      <alignment horizontal="center" vertical="center" wrapText="1"/>
      <protection locked="0"/>
    </xf>
    <xf numFmtId="0" fontId="62" fillId="8" borderId="17" xfId="5" applyFont="1" applyFill="1" applyBorder="1" applyAlignment="1" applyProtection="1">
      <alignment horizontal="left" vertical="center" wrapText="1"/>
      <protection hidden="1"/>
    </xf>
    <xf numFmtId="0" fontId="39" fillId="0" borderId="2" xfId="0" applyFont="1" applyBorder="1" applyAlignment="1">
      <alignment vertical="center"/>
    </xf>
    <xf numFmtId="0" fontId="54" fillId="0" borderId="2" xfId="0" applyFont="1" applyBorder="1" applyAlignment="1">
      <alignment vertical="center" wrapText="1"/>
    </xf>
    <xf numFmtId="0" fontId="39" fillId="0" borderId="0" xfId="0" applyFont="1" applyAlignment="1">
      <alignment vertical="center"/>
    </xf>
    <xf numFmtId="0" fontId="3" fillId="0" borderId="0" xfId="0" applyFont="1" applyAlignment="1">
      <alignment vertical="center"/>
    </xf>
    <xf numFmtId="49" fontId="92" fillId="0" borderId="2" xfId="5" applyNumberFormat="1" applyFont="1" applyFill="1" applyBorder="1" applyAlignment="1">
      <alignment horizontal="center" vertical="center"/>
    </xf>
    <xf numFmtId="49" fontId="92" fillId="15" borderId="2" xfId="5" applyNumberFormat="1" applyFont="1" applyFill="1" applyBorder="1" applyAlignment="1" applyProtection="1">
      <alignment horizontal="center" vertical="center"/>
      <protection locked="0" hidden="1"/>
    </xf>
    <xf numFmtId="49" fontId="92" fillId="15" borderId="2" xfId="5" applyNumberFormat="1" applyFont="1" applyFill="1" applyBorder="1" applyAlignment="1">
      <alignment horizontal="center" vertical="center"/>
    </xf>
    <xf numFmtId="49" fontId="92" fillId="0" borderId="2" xfId="5" applyNumberFormat="1" applyFont="1" applyFill="1" applyBorder="1" applyAlignment="1" applyProtection="1">
      <alignment horizontal="center" vertical="center"/>
      <protection locked="0" hidden="1"/>
    </xf>
    <xf numFmtId="49" fontId="92" fillId="15" borderId="2" xfId="5" applyNumberFormat="1" applyFont="1" applyFill="1" applyBorder="1" applyAlignment="1">
      <alignment vertical="center"/>
    </xf>
    <xf numFmtId="49" fontId="92" fillId="0" borderId="2" xfId="5" applyNumberFormat="1" applyFont="1" applyFill="1" applyBorder="1" applyAlignment="1">
      <alignment vertical="center"/>
    </xf>
    <xf numFmtId="1" fontId="48" fillId="0" borderId="2" xfId="5" applyNumberFormat="1" applyFont="1" applyFill="1" applyBorder="1" applyAlignment="1">
      <alignment horizontal="center" vertical="center"/>
    </xf>
    <xf numFmtId="0" fontId="58" fillId="0" borderId="2" xfId="5" applyFont="1" applyFill="1" applyBorder="1" applyAlignment="1">
      <alignment horizontal="center" vertical="center"/>
    </xf>
    <xf numFmtId="0" fontId="48" fillId="0" borderId="2" xfId="5" applyFont="1" applyFill="1" applyBorder="1" applyAlignment="1">
      <alignment horizontal="left" vertical="center" wrapText="1"/>
    </xf>
    <xf numFmtId="0" fontId="93" fillId="0" borderId="2" xfId="5" applyFont="1" applyFill="1" applyBorder="1" applyAlignment="1">
      <alignment horizontal="center" vertical="center"/>
    </xf>
    <xf numFmtId="1" fontId="61" fillId="0" borderId="2" xfId="5" applyNumberFormat="1" applyFont="1" applyFill="1" applyBorder="1" applyAlignment="1">
      <alignment horizontal="center" vertical="center" wrapText="1"/>
    </xf>
    <xf numFmtId="14" fontId="94" fillId="0" borderId="2" xfId="5" applyNumberFormat="1" applyFont="1" applyFill="1" applyBorder="1" applyAlignment="1">
      <alignment horizontal="center" vertical="center" wrapText="1"/>
    </xf>
    <xf numFmtId="0" fontId="94" fillId="0" borderId="2" xfId="5" applyFont="1" applyFill="1" applyBorder="1" applyAlignment="1">
      <alignment horizontal="left" vertical="center" wrapText="1"/>
    </xf>
    <xf numFmtId="0" fontId="58" fillId="0" borderId="2" xfId="5" applyFont="1" applyFill="1" applyBorder="1" applyAlignment="1">
      <alignment horizontal="center" vertical="center" wrapText="1"/>
    </xf>
    <xf numFmtId="0" fontId="95" fillId="0" borderId="2" xfId="0" applyFont="1" applyBorder="1" applyAlignment="1">
      <alignment horizontal="center" vertical="center"/>
    </xf>
    <xf numFmtId="0" fontId="95" fillId="0" borderId="2" xfId="0" applyFont="1" applyBorder="1" applyAlignment="1">
      <alignment horizontal="left" vertical="center"/>
    </xf>
    <xf numFmtId="176" fontId="96" fillId="0" borderId="2" xfId="0" applyNumberFormat="1" applyFont="1" applyBorder="1" applyAlignment="1">
      <alignment horizontal="center" vertical="center"/>
    </xf>
    <xf numFmtId="0" fontId="97" fillId="0" borderId="2" xfId="0" applyFont="1" applyBorder="1" applyAlignment="1">
      <alignment horizontal="center" vertical="center"/>
    </xf>
    <xf numFmtId="177" fontId="96" fillId="13" borderId="2" xfId="0" applyNumberFormat="1" applyFont="1" applyFill="1" applyBorder="1" applyAlignment="1">
      <alignment horizontal="center" vertical="center"/>
    </xf>
    <xf numFmtId="0" fontId="97" fillId="13" borderId="2" xfId="0" applyFont="1" applyFill="1" applyBorder="1" applyAlignment="1">
      <alignment horizontal="center" vertical="center"/>
    </xf>
    <xf numFmtId="178" fontId="96" fillId="8" borderId="2" xfId="0" applyNumberFormat="1" applyFont="1" applyFill="1" applyBorder="1" applyAlignment="1">
      <alignment horizontal="center" vertical="center"/>
    </xf>
    <xf numFmtId="0" fontId="97" fillId="8" borderId="2" xfId="0" applyFont="1" applyFill="1" applyBorder="1" applyAlignment="1">
      <alignment horizontal="center" vertical="center"/>
    </xf>
    <xf numFmtId="178" fontId="96" fillId="0" borderId="2" xfId="0" applyNumberFormat="1" applyFont="1" applyBorder="1" applyAlignment="1">
      <alignment horizontal="center" vertical="center"/>
    </xf>
    <xf numFmtId="174" fontId="98" fillId="16" borderId="2" xfId="0" applyNumberFormat="1" applyFont="1" applyFill="1" applyBorder="1" applyAlignment="1">
      <alignment horizontal="center" vertical="center"/>
    </xf>
    <xf numFmtId="0" fontId="87" fillId="9" borderId="2" xfId="5" applyFont="1" applyFill="1" applyBorder="1" applyAlignment="1" applyProtection="1">
      <alignment horizontal="center" vertical="center" wrapText="1"/>
      <protection locked="0"/>
    </xf>
    <xf numFmtId="0" fontId="52" fillId="9" borderId="2" xfId="5" applyFont="1" applyFill="1" applyBorder="1" applyAlignment="1" applyProtection="1">
      <alignment horizontal="center" vertical="center" wrapText="1"/>
      <protection locked="0"/>
    </xf>
    <xf numFmtId="0" fontId="10" fillId="7" borderId="1" xfId="5" applyFont="1" applyFill="1" applyBorder="1" applyAlignment="1" applyProtection="1">
      <alignment horizontal="right" vertical="center" wrapText="1"/>
      <protection locked="0"/>
    </xf>
    <xf numFmtId="0" fontId="99" fillId="17" borderId="0" xfId="0" applyFont="1" applyFill="1"/>
    <xf numFmtId="0" fontId="48" fillId="17" borderId="0" xfId="0" applyFont="1" applyFill="1" applyAlignment="1">
      <alignment horizontal="center" vertical="center"/>
    </xf>
    <xf numFmtId="0" fontId="56" fillId="17" borderId="0" xfId="0" applyFont="1" applyFill="1" applyAlignment="1">
      <alignment horizontal="center" vertical="center"/>
    </xf>
    <xf numFmtId="0" fontId="42" fillId="17" borderId="0" xfId="0" applyFont="1" applyFill="1" applyAlignment="1">
      <alignment horizontal="center" vertical="center"/>
    </xf>
    <xf numFmtId="0" fontId="56" fillId="17" borderId="0" xfId="0" applyFont="1" applyFill="1" applyAlignment="1">
      <alignment horizontal="center" vertical="center" wrapText="1"/>
    </xf>
    <xf numFmtId="0" fontId="48" fillId="17" borderId="0" xfId="0" applyFont="1" applyFill="1" applyAlignment="1">
      <alignment horizontal="center" vertical="center" wrapText="1"/>
    </xf>
    <xf numFmtId="0" fontId="48" fillId="17" borderId="0" xfId="0" applyFont="1" applyFill="1" applyAlignment="1">
      <alignment vertical="center"/>
    </xf>
    <xf numFmtId="0" fontId="86" fillId="3" borderId="3" xfId="5" applyNumberFormat="1" applyFont="1" applyFill="1" applyBorder="1" applyAlignment="1" applyProtection="1">
      <alignment horizontal="right" vertical="center" wrapText="1"/>
      <protection locked="0"/>
    </xf>
    <xf numFmtId="0" fontId="86" fillId="3" borderId="3" xfId="5" applyNumberFormat="1" applyFont="1" applyFill="1" applyBorder="1" applyAlignment="1" applyProtection="1">
      <alignment horizontal="right" vertical="center" wrapText="1"/>
      <protection locked="0"/>
    </xf>
    <xf numFmtId="0" fontId="52" fillId="9" borderId="2" xfId="5" applyFont="1" applyFill="1" applyBorder="1" applyAlignment="1" applyProtection="1">
      <alignment horizontal="center" vertical="center" wrapText="1"/>
      <protection locked="0"/>
    </xf>
    <xf numFmtId="0" fontId="87" fillId="9" borderId="2" xfId="5" applyFont="1" applyFill="1" applyBorder="1" applyAlignment="1" applyProtection="1">
      <alignment horizontal="center" vertical="center" wrapText="1"/>
      <protection locked="0"/>
    </xf>
    <xf numFmtId="0" fontId="16" fillId="7" borderId="3" xfId="5" applyFont="1" applyFill="1" applyBorder="1" applyAlignment="1" applyProtection="1">
      <alignment horizontal="right" vertical="center" wrapText="1"/>
      <protection locked="0"/>
    </xf>
    <xf numFmtId="179" fontId="96" fillId="8" borderId="2" xfId="0" applyNumberFormat="1" applyFont="1" applyFill="1" applyBorder="1" applyAlignment="1">
      <alignment horizontal="center" vertical="center"/>
    </xf>
    <xf numFmtId="177" fontId="96" fillId="8" borderId="2" xfId="0" applyNumberFormat="1" applyFont="1" applyFill="1" applyBorder="1" applyAlignment="1">
      <alignment horizontal="center" vertical="center"/>
    </xf>
    <xf numFmtId="2" fontId="100" fillId="11" borderId="2" xfId="1" applyNumberFormat="1" applyFont="1" applyFill="1" applyBorder="1" applyAlignment="1" applyProtection="1">
      <alignment horizontal="center" vertical="center" wrapText="1"/>
    </xf>
    <xf numFmtId="0" fontId="86" fillId="3" borderId="3" xfId="5" applyNumberFormat="1" applyFont="1" applyFill="1" applyBorder="1" applyAlignment="1" applyProtection="1">
      <alignment horizontal="right" vertical="center" wrapText="1"/>
      <protection locked="0"/>
    </xf>
    <xf numFmtId="174" fontId="98" fillId="18" borderId="2" xfId="0" applyNumberFormat="1" applyFont="1" applyFill="1" applyBorder="1" applyAlignment="1">
      <alignment horizontal="center" vertical="center"/>
    </xf>
    <xf numFmtId="0" fontId="30" fillId="0" borderId="0" xfId="0" applyFont="1"/>
    <xf numFmtId="0" fontId="31" fillId="0" borderId="18" xfId="0" applyFont="1" applyBorder="1" applyAlignment="1">
      <alignment vertical="center" wrapText="1"/>
    </xf>
    <xf numFmtId="0" fontId="31" fillId="0" borderId="19" xfId="0" applyFont="1" applyBorder="1" applyAlignment="1">
      <alignment vertical="center" wrapText="1"/>
    </xf>
    <xf numFmtId="0" fontId="31" fillId="0" borderId="19" xfId="0" applyFont="1" applyBorder="1" applyAlignment="1">
      <alignment horizontal="center" vertical="center" wrapText="1"/>
    </xf>
    <xf numFmtId="14" fontId="31" fillId="0" borderId="19" xfId="0" applyNumberFormat="1" applyFont="1" applyBorder="1" applyAlignment="1">
      <alignment horizontal="center" vertical="center" wrapText="1"/>
    </xf>
    <xf numFmtId="0" fontId="101" fillId="0" borderId="20" xfId="0" applyFont="1" applyBorder="1" applyAlignment="1">
      <alignment horizontal="center" vertical="center" wrapText="1"/>
    </xf>
    <xf numFmtId="0" fontId="101" fillId="0" borderId="21" xfId="0" applyFont="1" applyBorder="1" applyAlignment="1">
      <alignment horizontal="center" vertical="center" wrapText="1"/>
    </xf>
    <xf numFmtId="0" fontId="31" fillId="0" borderId="19" xfId="0" applyFont="1" applyBorder="1" applyAlignment="1">
      <alignment horizontal="left" vertical="center" wrapText="1"/>
    </xf>
    <xf numFmtId="173" fontId="57" fillId="8" borderId="2" xfId="0" applyNumberFormat="1" applyFont="1" applyFill="1" applyBorder="1" applyAlignment="1">
      <alignment horizontal="center" vertical="center" wrapText="1"/>
    </xf>
    <xf numFmtId="0" fontId="60" fillId="8" borderId="2" xfId="1" applyFont="1" applyFill="1" applyBorder="1" applyAlignment="1" applyProtection="1">
      <alignment horizontal="left" vertical="center" wrapText="1"/>
    </xf>
    <xf numFmtId="0" fontId="60" fillId="8" borderId="2" xfId="1" applyFont="1" applyFill="1" applyBorder="1" applyAlignment="1" applyProtection="1">
      <alignment horizontal="center" vertical="center" wrapText="1"/>
    </xf>
    <xf numFmtId="178" fontId="60" fillId="8" borderId="2" xfId="1" applyNumberFormat="1" applyFont="1" applyFill="1" applyBorder="1" applyAlignment="1" applyProtection="1">
      <alignment horizontal="center" vertical="center" wrapText="1"/>
    </xf>
    <xf numFmtId="2" fontId="100" fillId="8" borderId="2" xfId="1" applyNumberFormat="1" applyFont="1" applyFill="1" applyBorder="1" applyAlignment="1" applyProtection="1">
      <alignment horizontal="center" vertical="center" wrapText="1"/>
    </xf>
    <xf numFmtId="0" fontId="48" fillId="8" borderId="0" xfId="0" applyFont="1" applyFill="1" applyAlignment="1">
      <alignment horizontal="center" vertical="center"/>
    </xf>
    <xf numFmtId="0" fontId="48" fillId="8" borderId="0" xfId="0" applyFont="1" applyFill="1" applyAlignment="1">
      <alignment vertical="center"/>
    </xf>
    <xf numFmtId="0" fontId="63" fillId="8" borderId="2" xfId="0" applyFont="1" applyFill="1" applyBorder="1" applyAlignment="1">
      <alignment horizontal="center" vertical="center" wrapText="1"/>
    </xf>
    <xf numFmtId="0" fontId="86" fillId="3" borderId="3" xfId="5" applyNumberFormat="1" applyFont="1" applyFill="1" applyBorder="1" applyAlignment="1" applyProtection="1">
      <alignment horizontal="right" vertical="center" wrapText="1"/>
      <protection locked="0"/>
    </xf>
    <xf numFmtId="0" fontId="102" fillId="3" borderId="3" xfId="5" applyNumberFormat="1" applyFont="1" applyFill="1" applyBorder="1" applyAlignment="1" applyProtection="1">
      <alignment horizontal="left" vertical="center" wrapText="1"/>
      <protection locked="0"/>
    </xf>
    <xf numFmtId="0" fontId="102" fillId="7" borderId="1" xfId="5" applyNumberFormat="1" applyFont="1" applyFill="1" applyBorder="1" applyAlignment="1" applyProtection="1">
      <alignment horizontal="left" vertical="center" wrapText="1"/>
      <protection locked="0"/>
    </xf>
    <xf numFmtId="2" fontId="102" fillId="3" borderId="3" xfId="5" applyNumberFormat="1" applyFont="1" applyFill="1" applyBorder="1" applyAlignment="1" applyProtection="1">
      <alignment horizontal="left" vertical="center" wrapText="1"/>
      <protection locked="0"/>
    </xf>
    <xf numFmtId="0" fontId="58" fillId="3" borderId="3" xfId="1" applyFont="1" applyFill="1" applyBorder="1" applyAlignment="1" applyProtection="1">
      <alignment vertical="center" wrapText="1"/>
      <protection locked="0"/>
    </xf>
    <xf numFmtId="0" fontId="58" fillId="3" borderId="3" xfId="1" applyFont="1" applyFill="1" applyBorder="1" applyAlignment="1" applyProtection="1">
      <alignment horizontal="right" vertical="center" wrapText="1"/>
      <protection locked="0"/>
    </xf>
    <xf numFmtId="0" fontId="48" fillId="0" borderId="0" xfId="5" applyFont="1" applyFill="1" applyBorder="1" applyAlignment="1"/>
    <xf numFmtId="0" fontId="48" fillId="0" borderId="0" xfId="5" applyFont="1" applyFill="1" applyBorder="1" applyAlignment="1">
      <alignment wrapText="1"/>
    </xf>
    <xf numFmtId="0" fontId="48" fillId="0" borderId="0" xfId="5" applyFont="1" applyFill="1" applyAlignment="1">
      <alignment horizontal="left" wrapText="1"/>
    </xf>
    <xf numFmtId="0" fontId="48" fillId="0" borderId="0" xfId="5" applyFont="1" applyFill="1" applyAlignment="1">
      <alignment horizontal="left"/>
    </xf>
    <xf numFmtId="0" fontId="48" fillId="0" borderId="0" xfId="5" applyFont="1" applyFill="1" applyAlignment="1">
      <alignment horizontal="center"/>
    </xf>
    <xf numFmtId="0" fontId="48" fillId="0" borderId="0" xfId="5" applyFont="1" applyFill="1" applyAlignment="1"/>
    <xf numFmtId="14" fontId="48" fillId="0" borderId="0" xfId="5" applyNumberFormat="1" applyFont="1" applyFill="1"/>
    <xf numFmtId="0" fontId="48" fillId="0" borderId="0" xfId="5" applyNumberFormat="1" applyFont="1" applyFill="1" applyBorder="1" applyAlignment="1">
      <alignment horizontal="center" wrapText="1"/>
    </xf>
    <xf numFmtId="0" fontId="48" fillId="0" borderId="0" xfId="5" applyNumberFormat="1" applyFont="1" applyFill="1" applyBorder="1" applyAlignment="1">
      <alignment horizontal="left" wrapText="1"/>
    </xf>
    <xf numFmtId="2" fontId="48" fillId="0" borderId="0" xfId="5" applyNumberFormat="1" applyFont="1" applyFill="1" applyBorder="1" applyAlignment="1">
      <alignment horizontal="center"/>
    </xf>
    <xf numFmtId="0" fontId="48" fillId="0" borderId="0" xfId="5" applyFont="1" applyFill="1"/>
    <xf numFmtId="177" fontId="51" fillId="0" borderId="0" xfId="5" applyNumberFormat="1" applyFont="1" applyFill="1" applyAlignment="1">
      <alignment horizontal="center" vertical="center"/>
    </xf>
    <xf numFmtId="0" fontId="51" fillId="0" borderId="0" xfId="5" applyFont="1" applyFill="1" applyAlignment="1">
      <alignment horizontal="center" vertical="center"/>
    </xf>
    <xf numFmtId="177" fontId="96" fillId="19" borderId="2" xfId="0" applyNumberFormat="1" applyFont="1" applyFill="1" applyBorder="1" applyAlignment="1">
      <alignment horizontal="center" vertical="center"/>
    </xf>
    <xf numFmtId="0" fontId="97" fillId="19" borderId="2" xfId="0" applyFont="1" applyFill="1" applyBorder="1" applyAlignment="1">
      <alignment horizontal="center" vertical="center"/>
    </xf>
    <xf numFmtId="178" fontId="96" fillId="19" borderId="2" xfId="0" applyNumberFormat="1" applyFont="1" applyFill="1" applyBorder="1" applyAlignment="1">
      <alignment horizontal="center" vertical="center"/>
    </xf>
    <xf numFmtId="0" fontId="103" fillId="19" borderId="2" xfId="0" applyFont="1" applyFill="1" applyBorder="1" applyAlignment="1">
      <alignment horizontal="center" vertical="center"/>
    </xf>
    <xf numFmtId="0" fontId="35" fillId="0" borderId="2" xfId="0" applyFont="1" applyBorder="1" applyAlignment="1">
      <alignment horizontal="center" vertical="center" wrapText="1"/>
    </xf>
    <xf numFmtId="0" fontId="0" fillId="0" borderId="0" xfId="0" applyAlignment="1">
      <alignment wrapText="1"/>
    </xf>
    <xf numFmtId="0" fontId="20" fillId="15" borderId="2" xfId="5" applyFont="1" applyFill="1" applyBorder="1" applyAlignment="1" applyProtection="1">
      <alignment horizontal="center" vertical="center" wrapText="1"/>
      <protection locked="0"/>
    </xf>
    <xf numFmtId="0" fontId="104" fillId="15" borderId="2" xfId="5" applyFont="1" applyFill="1" applyBorder="1" applyAlignment="1" applyProtection="1">
      <alignment horizontal="center" vertical="center" wrapText="1"/>
      <protection locked="0"/>
    </xf>
    <xf numFmtId="0" fontId="33" fillId="15" borderId="2" xfId="5" applyFont="1" applyFill="1" applyBorder="1" applyAlignment="1" applyProtection="1">
      <alignment horizontal="left" vertical="center" wrapText="1"/>
      <protection locked="0"/>
    </xf>
    <xf numFmtId="0" fontId="35" fillId="0" borderId="0" xfId="0" applyFont="1" applyAlignment="1">
      <alignment horizontal="center" vertical="center"/>
    </xf>
    <xf numFmtId="0" fontId="35" fillId="0" borderId="0" xfId="0" applyFont="1"/>
    <xf numFmtId="0" fontId="20" fillId="15" borderId="2" xfId="5" applyFont="1" applyFill="1" applyBorder="1" applyAlignment="1" applyProtection="1">
      <alignment horizontal="left" vertical="center" wrapText="1"/>
      <protection locked="0"/>
    </xf>
    <xf numFmtId="0" fontId="105" fillId="0" borderId="0" xfId="0" applyFont="1" applyAlignment="1">
      <alignment horizontal="center" vertical="center"/>
    </xf>
    <xf numFmtId="0" fontId="105" fillId="0" borderId="0" xfId="0" applyFont="1"/>
    <xf numFmtId="172" fontId="73" fillId="14" borderId="10" xfId="0" applyNumberFormat="1" applyFont="1" applyFill="1" applyBorder="1" applyAlignment="1">
      <alignment horizontal="left" vertical="center" wrapText="1"/>
    </xf>
    <xf numFmtId="172" fontId="73" fillId="14" borderId="11" xfId="0" applyNumberFormat="1" applyFont="1" applyFill="1" applyBorder="1" applyAlignment="1">
      <alignment horizontal="left" vertical="center" wrapText="1"/>
    </xf>
    <xf numFmtId="0" fontId="62" fillId="20" borderId="2" xfId="5" applyFont="1" applyFill="1" applyBorder="1" applyAlignment="1" applyProtection="1">
      <alignment horizontal="center" vertical="center" wrapText="1"/>
      <protection hidden="1"/>
    </xf>
    <xf numFmtId="14" fontId="106" fillId="20" borderId="2" xfId="5" applyNumberFormat="1" applyFont="1" applyFill="1" applyBorder="1" applyAlignment="1" applyProtection="1">
      <alignment horizontal="center" vertical="center" wrapText="1"/>
      <protection locked="0"/>
    </xf>
    <xf numFmtId="0" fontId="106" fillId="20" borderId="2" xfId="5" applyFont="1" applyFill="1" applyBorder="1" applyAlignment="1" applyProtection="1">
      <alignment vertical="center" wrapText="1"/>
      <protection locked="0"/>
    </xf>
    <xf numFmtId="0" fontId="106" fillId="20" borderId="2" xfId="5" applyFont="1" applyFill="1" applyBorder="1" applyAlignment="1" applyProtection="1">
      <alignment horizontal="left" vertical="center" wrapText="1"/>
      <protection locked="0"/>
    </xf>
    <xf numFmtId="0" fontId="106" fillId="20" borderId="2" xfId="5" applyFont="1" applyFill="1" applyBorder="1" applyAlignment="1" applyProtection="1">
      <alignment horizontal="center" vertical="center" wrapText="1"/>
      <protection locked="0"/>
    </xf>
    <xf numFmtId="176" fontId="106" fillId="20" borderId="2" xfId="5" applyNumberFormat="1" applyFont="1" applyFill="1" applyBorder="1" applyAlignment="1" applyProtection="1">
      <alignment horizontal="center" vertical="center" wrapText="1"/>
      <protection locked="0"/>
    </xf>
    <xf numFmtId="49" fontId="106" fillId="20" borderId="2" xfId="5" applyNumberFormat="1" applyFont="1" applyFill="1" applyBorder="1" applyAlignment="1" applyProtection="1">
      <alignment horizontal="center" vertical="center" wrapText="1"/>
      <protection locked="0"/>
    </xf>
    <xf numFmtId="1" fontId="106" fillId="20" borderId="2" xfId="5" applyNumberFormat="1" applyFont="1" applyFill="1" applyBorder="1" applyAlignment="1" applyProtection="1">
      <alignment horizontal="center" vertical="center" wrapText="1"/>
      <protection locked="0"/>
    </xf>
    <xf numFmtId="0" fontId="62" fillId="21" borderId="2" xfId="5" applyFont="1" applyFill="1" applyBorder="1" applyAlignment="1" applyProtection="1">
      <alignment horizontal="center" vertical="center" wrapText="1"/>
      <protection hidden="1"/>
    </xf>
    <xf numFmtId="14" fontId="5" fillId="21" borderId="2" xfId="5" applyNumberFormat="1" applyFont="1" applyFill="1" applyBorder="1" applyAlignment="1" applyProtection="1">
      <alignment horizontal="center" vertical="center" wrapText="1"/>
      <protection locked="0"/>
    </xf>
    <xf numFmtId="0" fontId="5" fillId="21" borderId="2" xfId="5" applyFont="1" applyFill="1" applyBorder="1" applyAlignment="1" applyProtection="1">
      <alignment vertical="center" wrapText="1"/>
      <protection locked="0"/>
    </xf>
    <xf numFmtId="0" fontId="5" fillId="21" borderId="2" xfId="5" applyFont="1" applyFill="1" applyBorder="1" applyAlignment="1" applyProtection="1">
      <alignment horizontal="left" vertical="center" wrapText="1"/>
      <protection locked="0"/>
    </xf>
    <xf numFmtId="0" fontId="81" fillId="21" borderId="2" xfId="5" applyFont="1" applyFill="1" applyBorder="1" applyAlignment="1" applyProtection="1">
      <alignment horizontal="center" vertical="center" wrapText="1"/>
      <protection locked="0"/>
    </xf>
    <xf numFmtId="176" fontId="5" fillId="21" borderId="2" xfId="5" applyNumberFormat="1" applyFont="1" applyFill="1" applyBorder="1" applyAlignment="1" applyProtection="1">
      <alignment horizontal="center" vertical="center" wrapText="1"/>
      <protection locked="0"/>
    </xf>
    <xf numFmtId="49" fontId="5" fillId="21" borderId="2" xfId="5" applyNumberFormat="1" applyFont="1" applyFill="1" applyBorder="1" applyAlignment="1" applyProtection="1">
      <alignment horizontal="center" vertical="center" wrapText="1"/>
      <protection locked="0"/>
    </xf>
    <xf numFmtId="1" fontId="5" fillId="21" borderId="2" xfId="5" applyNumberFormat="1" applyFont="1" applyFill="1" applyBorder="1" applyAlignment="1" applyProtection="1">
      <alignment horizontal="center" vertical="center" wrapText="1"/>
      <protection locked="0"/>
    </xf>
    <xf numFmtId="0" fontId="62" fillId="22" borderId="17" xfId="5" applyFont="1" applyFill="1" applyBorder="1" applyAlignment="1" applyProtection="1">
      <alignment horizontal="center" vertical="center" wrapText="1"/>
      <protection hidden="1"/>
    </xf>
    <xf numFmtId="14" fontId="5" fillId="22" borderId="17" xfId="5" applyNumberFormat="1" applyFont="1" applyFill="1" applyBorder="1" applyAlignment="1" applyProtection="1">
      <alignment horizontal="center" vertical="center" wrapText="1"/>
      <protection locked="0"/>
    </xf>
    <xf numFmtId="0" fontId="5" fillId="22" borderId="17" xfId="5" applyFont="1" applyFill="1" applyBorder="1" applyAlignment="1" applyProtection="1">
      <alignment vertical="center" wrapText="1"/>
      <protection locked="0"/>
    </xf>
    <xf numFmtId="0" fontId="5" fillId="22" borderId="17" xfId="5" applyFont="1" applyFill="1" applyBorder="1" applyAlignment="1" applyProtection="1">
      <alignment horizontal="left" vertical="center" wrapText="1"/>
      <protection locked="0"/>
    </xf>
    <xf numFmtId="0" fontId="81" fillId="22" borderId="17" xfId="5" applyFont="1" applyFill="1" applyBorder="1" applyAlignment="1" applyProtection="1">
      <alignment horizontal="center" vertical="center" wrapText="1"/>
      <protection locked="0"/>
    </xf>
    <xf numFmtId="176" fontId="5" fillId="22" borderId="17" xfId="5" applyNumberFormat="1" applyFont="1" applyFill="1" applyBorder="1" applyAlignment="1" applyProtection="1">
      <alignment horizontal="center" vertical="center" wrapText="1"/>
      <protection locked="0"/>
    </xf>
    <xf numFmtId="49" fontId="5" fillId="22" borderId="17" xfId="5" applyNumberFormat="1" applyFont="1" applyFill="1" applyBorder="1" applyAlignment="1" applyProtection="1">
      <alignment horizontal="center" vertical="center" wrapText="1"/>
      <protection locked="0"/>
    </xf>
    <xf numFmtId="1" fontId="5" fillId="22" borderId="17" xfId="5" applyNumberFormat="1" applyFont="1" applyFill="1" applyBorder="1" applyAlignment="1" applyProtection="1">
      <alignment horizontal="center" vertical="center" wrapText="1"/>
      <protection locked="0"/>
    </xf>
    <xf numFmtId="0" fontId="62" fillId="22" borderId="2" xfId="5" applyFont="1" applyFill="1" applyBorder="1" applyAlignment="1" applyProtection="1">
      <alignment horizontal="center" vertical="center" wrapText="1"/>
      <protection hidden="1"/>
    </xf>
    <xf numFmtId="14" fontId="5" fillId="22" borderId="2" xfId="5" applyNumberFormat="1" applyFont="1" applyFill="1" applyBorder="1" applyAlignment="1" applyProtection="1">
      <alignment horizontal="center" vertical="center" wrapText="1"/>
      <protection locked="0"/>
    </xf>
    <xf numFmtId="0" fontId="5" fillId="22" borderId="2" xfId="5" applyFont="1" applyFill="1" applyBorder="1" applyAlignment="1" applyProtection="1">
      <alignment vertical="center" wrapText="1"/>
      <protection locked="0"/>
    </xf>
    <xf numFmtId="0" fontId="5" fillId="22" borderId="2" xfId="5" applyFont="1" applyFill="1" applyBorder="1" applyAlignment="1" applyProtection="1">
      <alignment horizontal="left" vertical="center" wrapText="1"/>
      <protection locked="0"/>
    </xf>
    <xf numFmtId="176" fontId="5" fillId="22" borderId="2" xfId="5" applyNumberFormat="1" applyFont="1" applyFill="1" applyBorder="1" applyAlignment="1" applyProtection="1">
      <alignment horizontal="center" vertical="center" wrapText="1"/>
      <protection locked="0"/>
    </xf>
    <xf numFmtId="49" fontId="5" fillId="22" borderId="2" xfId="5" applyNumberFormat="1" applyFont="1" applyFill="1" applyBorder="1" applyAlignment="1" applyProtection="1">
      <alignment horizontal="center" vertical="center" wrapText="1"/>
      <protection locked="0"/>
    </xf>
    <xf numFmtId="1" fontId="5" fillId="22" borderId="2" xfId="5" applyNumberFormat="1" applyFont="1" applyFill="1" applyBorder="1" applyAlignment="1" applyProtection="1">
      <alignment horizontal="center" vertical="center" wrapText="1"/>
      <protection locked="0"/>
    </xf>
    <xf numFmtId="0" fontId="62" fillId="23" borderId="2" xfId="5" applyFont="1" applyFill="1" applyBorder="1" applyAlignment="1" applyProtection="1">
      <alignment horizontal="center" vertical="center" wrapText="1"/>
      <protection hidden="1"/>
    </xf>
    <xf numFmtId="14" fontId="5" fillId="23" borderId="2" xfId="5" applyNumberFormat="1" applyFont="1" applyFill="1" applyBorder="1" applyAlignment="1" applyProtection="1">
      <alignment horizontal="center" vertical="center" wrapText="1"/>
      <protection locked="0"/>
    </xf>
    <xf numFmtId="0" fontId="5" fillId="23" borderId="2" xfId="5" applyFont="1" applyFill="1" applyBorder="1" applyAlignment="1" applyProtection="1">
      <alignment vertical="center" wrapText="1"/>
      <protection locked="0"/>
    </xf>
    <xf numFmtId="0" fontId="5" fillId="23" borderId="2" xfId="5" applyFont="1" applyFill="1" applyBorder="1" applyAlignment="1" applyProtection="1">
      <alignment horizontal="left" vertical="center" wrapText="1"/>
      <protection locked="0"/>
    </xf>
    <xf numFmtId="0" fontId="81" fillId="23" borderId="2" xfId="5" applyFont="1" applyFill="1" applyBorder="1" applyAlignment="1" applyProtection="1">
      <alignment horizontal="center" vertical="center" wrapText="1"/>
      <protection locked="0"/>
    </xf>
    <xf numFmtId="176" fontId="5" fillId="23" borderId="2" xfId="5" applyNumberFormat="1" applyFont="1" applyFill="1" applyBorder="1" applyAlignment="1" applyProtection="1">
      <alignment horizontal="center" vertical="center" wrapText="1"/>
      <protection locked="0"/>
    </xf>
    <xf numFmtId="49" fontId="5" fillId="23" borderId="2" xfId="5" applyNumberFormat="1" applyFont="1" applyFill="1" applyBorder="1" applyAlignment="1" applyProtection="1">
      <alignment horizontal="center" vertical="center" wrapText="1"/>
      <protection locked="0"/>
    </xf>
    <xf numFmtId="1" fontId="5" fillId="23" borderId="2" xfId="5" applyNumberFormat="1" applyFont="1" applyFill="1" applyBorder="1" applyAlignment="1" applyProtection="1">
      <alignment horizontal="center" vertical="center" wrapText="1"/>
      <protection locked="0"/>
    </xf>
    <xf numFmtId="0" fontId="62" fillId="13" borderId="2" xfId="5" applyFont="1" applyFill="1" applyBorder="1" applyAlignment="1" applyProtection="1">
      <alignment horizontal="center" vertical="center" wrapText="1"/>
      <protection hidden="1"/>
    </xf>
    <xf numFmtId="14" fontId="5" fillId="13" borderId="2" xfId="5" applyNumberFormat="1" applyFont="1" applyFill="1" applyBorder="1" applyAlignment="1" applyProtection="1">
      <alignment horizontal="center" vertical="center" wrapText="1"/>
      <protection locked="0"/>
    </xf>
    <xf numFmtId="0" fontId="5" fillId="13" borderId="2" xfId="5" applyFont="1" applyFill="1" applyBorder="1" applyAlignment="1" applyProtection="1">
      <alignment vertical="center" wrapText="1"/>
      <protection locked="0"/>
    </xf>
    <xf numFmtId="0" fontId="5" fillId="13" borderId="2" xfId="5" applyFont="1" applyFill="1" applyBorder="1" applyAlignment="1" applyProtection="1">
      <alignment horizontal="left" vertical="center" wrapText="1"/>
      <protection locked="0"/>
    </xf>
    <xf numFmtId="0" fontId="81" fillId="13" borderId="2" xfId="5" applyFont="1" applyFill="1" applyBorder="1" applyAlignment="1" applyProtection="1">
      <alignment horizontal="center" vertical="center" wrapText="1"/>
      <protection locked="0"/>
    </xf>
    <xf numFmtId="176" fontId="5" fillId="13" borderId="2" xfId="5" applyNumberFormat="1" applyFont="1" applyFill="1" applyBorder="1" applyAlignment="1" applyProtection="1">
      <alignment horizontal="center" vertical="center" wrapText="1"/>
      <protection locked="0"/>
    </xf>
    <xf numFmtId="49" fontId="5" fillId="13" borderId="2" xfId="5" applyNumberFormat="1" applyFont="1" applyFill="1" applyBorder="1" applyAlignment="1" applyProtection="1">
      <alignment horizontal="center" vertical="center" wrapText="1"/>
      <protection locked="0"/>
    </xf>
    <xf numFmtId="1" fontId="5" fillId="13" borderId="2" xfId="5" applyNumberFormat="1" applyFont="1" applyFill="1" applyBorder="1" applyAlignment="1" applyProtection="1">
      <alignment horizontal="center" vertical="center" wrapText="1"/>
      <protection locked="0"/>
    </xf>
    <xf numFmtId="14" fontId="5" fillId="10" borderId="2" xfId="5" applyNumberFormat="1" applyFont="1" applyFill="1" applyBorder="1" applyAlignment="1" applyProtection="1">
      <alignment horizontal="center" vertical="center" wrapText="1"/>
      <protection locked="0"/>
    </xf>
    <xf numFmtId="0" fontId="5" fillId="10" borderId="2" xfId="5" applyFont="1" applyFill="1" applyBorder="1" applyAlignment="1" applyProtection="1">
      <alignment vertical="center" wrapText="1"/>
      <protection locked="0"/>
    </xf>
    <xf numFmtId="0" fontId="5" fillId="10" borderId="2" xfId="5" applyFont="1" applyFill="1" applyBorder="1" applyAlignment="1" applyProtection="1">
      <alignment horizontal="left" vertical="center" wrapText="1"/>
      <protection locked="0"/>
    </xf>
    <xf numFmtId="0" fontId="81" fillId="10" borderId="2" xfId="5" applyFont="1" applyFill="1" applyBorder="1" applyAlignment="1" applyProtection="1">
      <alignment horizontal="center" vertical="center" wrapText="1"/>
      <protection locked="0"/>
    </xf>
    <xf numFmtId="49" fontId="5" fillId="10" borderId="2" xfId="5" applyNumberFormat="1" applyFont="1" applyFill="1" applyBorder="1" applyAlignment="1" applyProtection="1">
      <alignment horizontal="center" vertical="center" wrapText="1"/>
      <protection locked="0"/>
    </xf>
    <xf numFmtId="1" fontId="5" fillId="10" borderId="2" xfId="5" applyNumberFormat="1" applyFont="1" applyFill="1" applyBorder="1" applyAlignment="1" applyProtection="1">
      <alignment horizontal="center" vertical="center" wrapText="1"/>
      <protection locked="0"/>
    </xf>
    <xf numFmtId="0" fontId="62" fillId="16" borderId="2" xfId="5" applyFont="1" applyFill="1" applyBorder="1" applyAlignment="1" applyProtection="1">
      <alignment horizontal="center" vertical="center" wrapText="1"/>
      <protection hidden="1"/>
    </xf>
    <xf numFmtId="14" fontId="5" fillId="16" borderId="2" xfId="5" applyNumberFormat="1" applyFont="1" applyFill="1" applyBorder="1" applyAlignment="1" applyProtection="1">
      <alignment horizontal="center" vertical="center" wrapText="1"/>
      <protection locked="0"/>
    </xf>
    <xf numFmtId="0" fontId="5" fillId="16" borderId="2" xfId="5" applyFont="1" applyFill="1" applyBorder="1" applyAlignment="1" applyProtection="1">
      <alignment vertical="center" wrapText="1"/>
      <protection locked="0"/>
    </xf>
    <xf numFmtId="0" fontId="5" fillId="16" borderId="2" xfId="5" applyFont="1" applyFill="1" applyBorder="1" applyAlignment="1" applyProtection="1">
      <alignment horizontal="left" vertical="center" wrapText="1"/>
      <protection locked="0"/>
    </xf>
    <xf numFmtId="0" fontId="81" fillId="16" borderId="2" xfId="5" applyFont="1" applyFill="1" applyBorder="1" applyAlignment="1" applyProtection="1">
      <alignment horizontal="center" vertical="center" wrapText="1"/>
      <protection locked="0"/>
    </xf>
    <xf numFmtId="176" fontId="5" fillId="16" borderId="2" xfId="5" applyNumberFormat="1" applyFont="1" applyFill="1" applyBorder="1" applyAlignment="1" applyProtection="1">
      <alignment horizontal="center" vertical="center" wrapText="1"/>
      <protection locked="0"/>
    </xf>
    <xf numFmtId="49" fontId="5" fillId="16" borderId="2" xfId="5" applyNumberFormat="1" applyFont="1" applyFill="1" applyBorder="1" applyAlignment="1" applyProtection="1">
      <alignment horizontal="center" vertical="center" wrapText="1"/>
      <protection locked="0"/>
    </xf>
    <xf numFmtId="1" fontId="5" fillId="16" borderId="2" xfId="5" applyNumberFormat="1" applyFont="1" applyFill="1" applyBorder="1" applyAlignment="1" applyProtection="1">
      <alignment horizontal="center" vertical="center" wrapText="1"/>
      <protection locked="0"/>
    </xf>
    <xf numFmtId="0" fontId="62" fillId="24" borderId="17" xfId="5" applyFont="1" applyFill="1" applyBorder="1" applyAlignment="1" applyProtection="1">
      <alignment horizontal="center" vertical="center" wrapText="1"/>
      <protection hidden="1"/>
    </xf>
    <xf numFmtId="14" fontId="5" fillId="24" borderId="17" xfId="5" applyNumberFormat="1" applyFont="1" applyFill="1" applyBorder="1" applyAlignment="1" applyProtection="1">
      <alignment horizontal="center" vertical="center" wrapText="1"/>
      <protection locked="0"/>
    </xf>
    <xf numFmtId="0" fontId="5" fillId="24" borderId="17" xfId="5" applyFont="1" applyFill="1" applyBorder="1" applyAlignment="1" applyProtection="1">
      <alignment vertical="center" wrapText="1"/>
      <protection locked="0"/>
    </xf>
    <xf numFmtId="0" fontId="5" fillId="24" borderId="17" xfId="5" applyFont="1" applyFill="1" applyBorder="1" applyAlignment="1" applyProtection="1">
      <alignment horizontal="left" vertical="center" wrapText="1"/>
      <protection locked="0"/>
    </xf>
    <xf numFmtId="0" fontId="81" fillId="24" borderId="17" xfId="5" applyFont="1" applyFill="1" applyBorder="1" applyAlignment="1" applyProtection="1">
      <alignment horizontal="center" vertical="center" wrapText="1"/>
      <protection locked="0"/>
    </xf>
    <xf numFmtId="176" fontId="5" fillId="24" borderId="17" xfId="5" applyNumberFormat="1" applyFont="1" applyFill="1" applyBorder="1" applyAlignment="1" applyProtection="1">
      <alignment horizontal="center" vertical="center" wrapText="1"/>
      <protection locked="0"/>
    </xf>
    <xf numFmtId="49" fontId="5" fillId="24" borderId="17" xfId="5" applyNumberFormat="1" applyFont="1" applyFill="1" applyBorder="1" applyAlignment="1" applyProtection="1">
      <alignment horizontal="center" vertical="center" wrapText="1"/>
      <protection locked="0"/>
    </xf>
    <xf numFmtId="1" fontId="5" fillId="24" borderId="17" xfId="5" applyNumberFormat="1" applyFont="1" applyFill="1" applyBorder="1" applyAlignment="1" applyProtection="1">
      <alignment horizontal="center" vertical="center" wrapText="1"/>
      <protection locked="0"/>
    </xf>
    <xf numFmtId="0" fontId="95" fillId="0" borderId="2" xfId="0" applyFont="1" applyBorder="1" applyAlignment="1">
      <alignment horizontal="center" vertical="center" wrapText="1"/>
    </xf>
    <xf numFmtId="0" fontId="95" fillId="0" borderId="2" xfId="0" applyFont="1" applyBorder="1" applyAlignment="1">
      <alignment horizontal="left" vertical="center" wrapText="1"/>
    </xf>
    <xf numFmtId="176" fontId="96" fillId="0" borderId="2" xfId="0" applyNumberFormat="1" applyFont="1" applyBorder="1" applyAlignment="1">
      <alignment horizontal="center" vertical="center" wrapText="1"/>
    </xf>
    <xf numFmtId="0" fontId="97" fillId="0" borderId="2" xfId="0" applyFont="1" applyBorder="1" applyAlignment="1">
      <alignment horizontal="center" vertical="center" wrapText="1"/>
    </xf>
    <xf numFmtId="177" fontId="96" fillId="19" borderId="2" xfId="0" applyNumberFormat="1" applyFont="1" applyFill="1" applyBorder="1" applyAlignment="1">
      <alignment horizontal="center" vertical="center" wrapText="1"/>
    </xf>
    <xf numFmtId="0" fontId="97" fillId="19" borderId="2" xfId="0" applyFont="1" applyFill="1" applyBorder="1" applyAlignment="1">
      <alignment horizontal="center" vertical="center" wrapText="1"/>
    </xf>
    <xf numFmtId="179" fontId="96" fillId="8" borderId="2" xfId="0" applyNumberFormat="1" applyFont="1" applyFill="1" applyBorder="1" applyAlignment="1">
      <alignment horizontal="center" vertical="center" wrapText="1"/>
    </xf>
    <xf numFmtId="0" fontId="97" fillId="8" borderId="2" xfId="0" applyFont="1" applyFill="1" applyBorder="1" applyAlignment="1">
      <alignment horizontal="center" vertical="center" wrapText="1"/>
    </xf>
    <xf numFmtId="178" fontId="96" fillId="19" borderId="2" xfId="0" applyNumberFormat="1" applyFont="1" applyFill="1" applyBorder="1" applyAlignment="1">
      <alignment horizontal="center" vertical="center" wrapText="1"/>
    </xf>
    <xf numFmtId="178" fontId="96" fillId="0" borderId="2" xfId="0" applyNumberFormat="1" applyFont="1" applyBorder="1" applyAlignment="1">
      <alignment horizontal="center" vertical="center" wrapText="1"/>
    </xf>
    <xf numFmtId="174" fontId="98" fillId="18" borderId="2" xfId="0" applyNumberFormat="1" applyFont="1" applyFill="1" applyBorder="1" applyAlignment="1">
      <alignment horizontal="center" vertical="center" wrapText="1"/>
    </xf>
    <xf numFmtId="177" fontId="96" fillId="8" borderId="2" xfId="0" applyNumberFormat="1" applyFont="1" applyFill="1" applyBorder="1" applyAlignment="1">
      <alignment horizontal="center" vertical="center" wrapText="1"/>
    </xf>
    <xf numFmtId="178" fontId="96" fillId="8" borderId="2" xfId="0" applyNumberFormat="1" applyFont="1" applyFill="1" applyBorder="1" applyAlignment="1">
      <alignment horizontal="center" vertical="center" wrapText="1"/>
    </xf>
    <xf numFmtId="174" fontId="98" fillId="16" borderId="2" xfId="0" applyNumberFormat="1" applyFont="1" applyFill="1" applyBorder="1" applyAlignment="1">
      <alignment horizontal="center" vertical="center" wrapText="1"/>
    </xf>
    <xf numFmtId="176" fontId="48" fillId="0" borderId="2" xfId="5" applyNumberFormat="1" applyFont="1" applyFill="1" applyBorder="1" applyAlignment="1">
      <alignment horizontal="center" vertical="center" wrapText="1"/>
    </xf>
    <xf numFmtId="178" fontId="8" fillId="0" borderId="2" xfId="5" applyNumberFormat="1" applyFont="1" applyFill="1" applyBorder="1" applyAlignment="1" applyProtection="1">
      <alignment horizontal="center" vertical="center" wrapText="1"/>
      <protection hidden="1"/>
    </xf>
    <xf numFmtId="0" fontId="80" fillId="0" borderId="2" xfId="5" applyFont="1" applyFill="1" applyBorder="1" applyAlignment="1" applyProtection="1">
      <alignment horizontal="center" vertical="center" wrapText="1"/>
      <protection locked="0"/>
    </xf>
    <xf numFmtId="1" fontId="79" fillId="0" borderId="2" xfId="5" applyNumberFormat="1" applyFont="1" applyFill="1" applyBorder="1" applyAlignment="1" applyProtection="1">
      <alignment horizontal="center" vertical="center" wrapText="1"/>
      <protection locked="0"/>
    </xf>
    <xf numFmtId="14" fontId="80" fillId="0" borderId="2" xfId="5" applyNumberFormat="1" applyFont="1" applyFill="1" applyBorder="1" applyAlignment="1" applyProtection="1">
      <alignment horizontal="center" vertical="center" wrapText="1"/>
      <protection locked="0"/>
    </xf>
    <xf numFmtId="0" fontId="80" fillId="0" borderId="2" xfId="5" applyFont="1" applyFill="1" applyBorder="1" applyAlignment="1" applyProtection="1">
      <alignment horizontal="left" vertical="center" wrapText="1"/>
      <protection locked="0"/>
    </xf>
    <xf numFmtId="1" fontId="73" fillId="14" borderId="22" xfId="0" applyNumberFormat="1" applyFont="1" applyFill="1" applyBorder="1" applyAlignment="1">
      <alignment horizontal="center" vertical="center" wrapText="1"/>
    </xf>
    <xf numFmtId="2" fontId="97" fillId="0" borderId="2" xfId="0" applyNumberFormat="1" applyFont="1" applyBorder="1" applyAlignment="1">
      <alignment horizontal="center" vertical="center" wrapText="1"/>
    </xf>
    <xf numFmtId="2" fontId="97" fillId="19" borderId="2" xfId="0" applyNumberFormat="1" applyFont="1" applyFill="1" applyBorder="1" applyAlignment="1">
      <alignment horizontal="center" vertical="center" wrapText="1"/>
    </xf>
    <xf numFmtId="2" fontId="97" fillId="8" borderId="2" xfId="0" applyNumberFormat="1" applyFont="1" applyFill="1" applyBorder="1" applyAlignment="1">
      <alignment horizontal="center" vertical="center" wrapText="1"/>
    </xf>
    <xf numFmtId="0" fontId="62" fillId="21" borderId="17" xfId="5" applyFont="1" applyFill="1" applyBorder="1" applyAlignment="1" applyProtection="1">
      <alignment horizontal="center" vertical="center" wrapText="1"/>
      <protection hidden="1"/>
    </xf>
    <xf numFmtId="14" fontId="5" fillId="21" borderId="17" xfId="5" applyNumberFormat="1" applyFont="1" applyFill="1" applyBorder="1" applyAlignment="1" applyProtection="1">
      <alignment horizontal="center" vertical="center" wrapText="1"/>
      <protection locked="0"/>
    </xf>
    <xf numFmtId="0" fontId="5" fillId="21" borderId="17" xfId="5" applyFont="1" applyFill="1" applyBorder="1" applyAlignment="1" applyProtection="1">
      <alignment vertical="center" wrapText="1"/>
      <protection locked="0"/>
    </xf>
    <xf numFmtId="0" fontId="5" fillId="21" borderId="17" xfId="5" applyFont="1" applyFill="1" applyBorder="1" applyAlignment="1" applyProtection="1">
      <alignment horizontal="left" vertical="center" wrapText="1"/>
      <protection locked="0"/>
    </xf>
    <xf numFmtId="176" fontId="5" fillId="21" borderId="17" xfId="5" applyNumberFormat="1" applyFont="1" applyFill="1" applyBorder="1" applyAlignment="1" applyProtection="1">
      <alignment horizontal="center" vertical="center" wrapText="1"/>
      <protection locked="0"/>
    </xf>
    <xf numFmtId="49" fontId="5" fillId="21" borderId="17" xfId="5" applyNumberFormat="1" applyFont="1" applyFill="1" applyBorder="1" applyAlignment="1" applyProtection="1">
      <alignment horizontal="center" vertical="center" wrapText="1"/>
      <protection locked="0"/>
    </xf>
    <xf numFmtId="1" fontId="5" fillId="21" borderId="17" xfId="5" applyNumberFormat="1" applyFont="1" applyFill="1" applyBorder="1" applyAlignment="1" applyProtection="1">
      <alignment horizontal="center" vertical="center" wrapText="1"/>
      <protection locked="0"/>
    </xf>
    <xf numFmtId="1" fontId="97" fillId="0" borderId="2" xfId="0" applyNumberFormat="1" applyFont="1" applyBorder="1" applyAlignment="1">
      <alignment horizontal="center" vertical="center" wrapText="1"/>
    </xf>
    <xf numFmtId="1" fontId="97" fillId="19" borderId="2" xfId="0" applyNumberFormat="1" applyFont="1" applyFill="1" applyBorder="1" applyAlignment="1">
      <alignment horizontal="center" vertical="center" wrapText="1"/>
    </xf>
    <xf numFmtId="0" fontId="39" fillId="25" borderId="0" xfId="5" applyFont="1" applyFill="1" applyAlignment="1">
      <alignment vertical="center" wrapText="1"/>
    </xf>
    <xf numFmtId="178" fontId="20" fillId="0" borderId="2" xfId="5" applyNumberFormat="1" applyFont="1" applyFill="1" applyBorder="1" applyAlignment="1" applyProtection="1">
      <alignment vertical="center" wrapText="1"/>
      <protection locked="0"/>
    </xf>
    <xf numFmtId="178" fontId="80" fillId="0" borderId="2" xfId="5" applyNumberFormat="1" applyFont="1" applyFill="1" applyBorder="1" applyAlignment="1" applyProtection="1">
      <alignment vertical="center" wrapText="1"/>
      <protection locked="0"/>
    </xf>
    <xf numFmtId="178" fontId="107" fillId="0" borderId="0" xfId="5" applyNumberFormat="1" applyFont="1" applyAlignment="1" applyProtection="1">
      <alignment horizontal="center" vertical="center" wrapText="1"/>
      <protection locked="0"/>
    </xf>
    <xf numFmtId="0" fontId="107" fillId="0" borderId="0" xfId="5" applyFont="1" applyAlignment="1" applyProtection="1">
      <alignment horizontal="center" vertical="center" wrapText="1"/>
      <protection locked="0"/>
    </xf>
    <xf numFmtId="0" fontId="107" fillId="0" borderId="0" xfId="5" applyFont="1" applyFill="1" applyAlignment="1" applyProtection="1">
      <alignment vertical="center" wrapText="1"/>
      <protection locked="0"/>
    </xf>
    <xf numFmtId="0" fontId="97" fillId="25" borderId="2" xfId="0" applyFont="1" applyFill="1" applyBorder="1" applyAlignment="1">
      <alignment horizontal="center" vertical="center" wrapText="1"/>
    </xf>
    <xf numFmtId="174" fontId="58" fillId="0" borderId="2" xfId="5" applyNumberFormat="1" applyFont="1" applyFill="1" applyBorder="1" applyAlignment="1">
      <alignment horizontal="center" vertical="center"/>
    </xf>
    <xf numFmtId="1" fontId="8" fillId="0" borderId="2" xfId="5" applyNumberFormat="1" applyFont="1" applyFill="1" applyBorder="1" applyAlignment="1" applyProtection="1">
      <alignment horizontal="center" vertical="center" wrapText="1"/>
      <protection locked="0"/>
    </xf>
    <xf numFmtId="178" fontId="8" fillId="0" borderId="2" xfId="5" applyNumberFormat="1" applyFont="1" applyFill="1" applyBorder="1" applyAlignment="1" applyProtection="1">
      <alignment horizontal="center" vertical="center" wrapText="1"/>
      <protection locked="0"/>
    </xf>
    <xf numFmtId="0" fontId="51" fillId="0" borderId="2" xfId="5" applyFont="1" applyFill="1" applyBorder="1" applyAlignment="1">
      <alignment horizontal="center" vertical="center"/>
    </xf>
    <xf numFmtId="1" fontId="51" fillId="0" borderId="2" xfId="5" applyNumberFormat="1" applyFont="1" applyFill="1" applyBorder="1" applyAlignment="1">
      <alignment horizontal="center" vertical="center"/>
    </xf>
    <xf numFmtId="14" fontId="108" fillId="0" borderId="2" xfId="5" applyNumberFormat="1" applyFont="1" applyFill="1" applyBorder="1" applyAlignment="1">
      <alignment horizontal="center" vertical="center" wrapText="1"/>
    </xf>
    <xf numFmtId="177" fontId="48" fillId="0" borderId="2" xfId="5" applyNumberFormat="1" applyFont="1" applyFill="1" applyBorder="1" applyAlignment="1">
      <alignment horizontal="center" vertical="center" wrapText="1"/>
    </xf>
    <xf numFmtId="178" fontId="48" fillId="0" borderId="2" xfId="5" applyNumberFormat="1" applyFont="1" applyFill="1" applyBorder="1" applyAlignment="1">
      <alignment horizontal="center" vertical="center"/>
    </xf>
    <xf numFmtId="0" fontId="108" fillId="0" borderId="2" xfId="5" applyFont="1" applyFill="1" applyBorder="1" applyAlignment="1">
      <alignment horizontal="center" vertical="center"/>
    </xf>
    <xf numFmtId="0" fontId="109" fillId="0" borderId="2" xfId="5" applyFont="1" applyFill="1" applyBorder="1" applyAlignment="1">
      <alignment horizontal="center" vertical="center"/>
    </xf>
    <xf numFmtId="14" fontId="108" fillId="0" borderId="2" xfId="5" applyNumberFormat="1" applyFont="1" applyFill="1" applyBorder="1" applyAlignment="1">
      <alignment horizontal="center" vertical="center"/>
    </xf>
    <xf numFmtId="0" fontId="108" fillId="0" borderId="2" xfId="5" applyFont="1" applyFill="1" applyBorder="1" applyAlignment="1">
      <alignment horizontal="left" vertical="center" wrapText="1"/>
    </xf>
    <xf numFmtId="176" fontId="108" fillId="0" borderId="2" xfId="5" applyNumberFormat="1" applyFont="1" applyFill="1" applyBorder="1" applyAlignment="1">
      <alignment horizontal="center" vertical="center"/>
    </xf>
    <xf numFmtId="1" fontId="109" fillId="0" borderId="2" xfId="5" applyNumberFormat="1" applyFont="1" applyFill="1" applyBorder="1" applyAlignment="1">
      <alignment horizontal="center" vertical="center"/>
    </xf>
    <xf numFmtId="178" fontId="20" fillId="25" borderId="2" xfId="5" applyNumberFormat="1" applyFont="1" applyFill="1" applyBorder="1" applyAlignment="1" applyProtection="1">
      <alignment horizontal="center" vertical="center" wrapText="1"/>
      <protection locked="0"/>
    </xf>
    <xf numFmtId="178" fontId="20" fillId="23" borderId="2" xfId="5" applyNumberFormat="1" applyFont="1" applyFill="1" applyBorder="1" applyAlignment="1" applyProtection="1">
      <alignment horizontal="center" vertical="center" wrapText="1"/>
      <protection locked="0"/>
    </xf>
    <xf numFmtId="178" fontId="82" fillId="25" borderId="2" xfId="5" applyNumberFormat="1" applyFont="1" applyFill="1" applyBorder="1" applyAlignment="1" applyProtection="1">
      <alignment horizontal="center" vertical="center" wrapText="1"/>
      <protection locked="0"/>
    </xf>
    <xf numFmtId="178" fontId="20" fillId="26" borderId="2" xfId="5" applyNumberFormat="1" applyFont="1" applyFill="1" applyBorder="1" applyAlignment="1" applyProtection="1">
      <alignment horizontal="center" vertical="center" wrapText="1"/>
      <protection locked="0"/>
    </xf>
    <xf numFmtId="178" fontId="82" fillId="26" borderId="2" xfId="5" applyNumberFormat="1" applyFont="1" applyFill="1" applyBorder="1" applyAlignment="1" applyProtection="1">
      <alignment horizontal="center" vertical="center" wrapText="1"/>
      <protection locked="0"/>
    </xf>
    <xf numFmtId="172" fontId="7" fillId="14" borderId="8" xfId="0" applyNumberFormat="1" applyFont="1" applyFill="1" applyBorder="1" applyAlignment="1">
      <alignment horizontal="center"/>
    </xf>
    <xf numFmtId="172" fontId="7" fillId="14" borderId="0" xfId="0" applyNumberFormat="1" applyFont="1" applyFill="1" applyBorder="1" applyAlignment="1">
      <alignment horizontal="center"/>
    </xf>
    <xf numFmtId="172" fontId="7" fillId="14" borderId="9" xfId="0" applyNumberFormat="1" applyFont="1" applyFill="1" applyBorder="1" applyAlignment="1">
      <alignment horizontal="center"/>
    </xf>
    <xf numFmtId="0" fontId="7" fillId="14" borderId="8" xfId="0" applyFont="1" applyFill="1" applyBorder="1" applyAlignment="1">
      <alignment horizontal="center"/>
    </xf>
    <xf numFmtId="0" fontId="7" fillId="14" borderId="0" xfId="0" applyFont="1" applyFill="1" applyBorder="1" applyAlignment="1">
      <alignment horizontal="center"/>
    </xf>
    <xf numFmtId="0" fontId="7" fillId="14" borderId="9" xfId="0" applyFont="1" applyFill="1" applyBorder="1" applyAlignment="1">
      <alignment horizontal="center"/>
    </xf>
    <xf numFmtId="172" fontId="76" fillId="14" borderId="8" xfId="0" applyNumberFormat="1" applyFont="1" applyFill="1" applyBorder="1" applyAlignment="1">
      <alignment horizontal="right"/>
    </xf>
    <xf numFmtId="172" fontId="76" fillId="14" borderId="0" xfId="0" applyNumberFormat="1" applyFont="1" applyFill="1" applyBorder="1" applyAlignment="1">
      <alignment horizontal="right"/>
    </xf>
    <xf numFmtId="172" fontId="110" fillId="14" borderId="8" xfId="0" applyNumberFormat="1" applyFont="1" applyFill="1" applyBorder="1" applyAlignment="1">
      <alignment horizontal="right" vertical="center"/>
    </xf>
    <xf numFmtId="172" fontId="110" fillId="14" borderId="0" xfId="0" applyNumberFormat="1" applyFont="1" applyFill="1" applyBorder="1" applyAlignment="1">
      <alignment horizontal="right" vertical="center"/>
    </xf>
    <xf numFmtId="172" fontId="110" fillId="14" borderId="23" xfId="0" applyNumberFormat="1" applyFont="1" applyFill="1" applyBorder="1" applyAlignment="1">
      <alignment horizontal="right" vertical="center"/>
    </xf>
    <xf numFmtId="172" fontId="73" fillId="14" borderId="22" xfId="0" applyNumberFormat="1" applyFont="1" applyFill="1" applyBorder="1" applyAlignment="1">
      <alignment horizontal="left" vertical="center" wrapText="1"/>
    </xf>
    <xf numFmtId="172" fontId="73" fillId="14" borderId="10" xfId="0" applyNumberFormat="1" applyFont="1" applyFill="1" applyBorder="1" applyAlignment="1">
      <alignment horizontal="left" vertical="center" wrapText="1"/>
    </xf>
    <xf numFmtId="172" fontId="73" fillId="14" borderId="11" xfId="0" applyNumberFormat="1" applyFont="1" applyFill="1" applyBorder="1" applyAlignment="1">
      <alignment horizontal="left" vertical="center" wrapText="1"/>
    </xf>
    <xf numFmtId="172" fontId="113" fillId="7" borderId="24" xfId="0" applyNumberFormat="1" applyFont="1" applyFill="1" applyBorder="1" applyAlignment="1">
      <alignment horizontal="center" vertical="center"/>
    </xf>
    <xf numFmtId="172" fontId="113" fillId="7" borderId="25" xfId="0" applyNumberFormat="1" applyFont="1" applyFill="1" applyBorder="1" applyAlignment="1">
      <alignment horizontal="center" vertical="center"/>
    </xf>
    <xf numFmtId="172" fontId="113" fillId="7" borderId="26" xfId="0" applyNumberFormat="1" applyFont="1" applyFill="1" applyBorder="1" applyAlignment="1">
      <alignment horizontal="center" vertical="center"/>
    </xf>
    <xf numFmtId="172" fontId="8" fillId="14" borderId="0" xfId="0" applyNumberFormat="1" applyFont="1" applyFill="1" applyBorder="1" applyAlignment="1"/>
    <xf numFmtId="172" fontId="8" fillId="14" borderId="9" xfId="0" applyNumberFormat="1" applyFont="1" applyFill="1" applyBorder="1" applyAlignment="1"/>
    <xf numFmtId="0" fontId="6" fillId="14" borderId="8" xfId="0" applyFont="1" applyFill="1" applyBorder="1" applyAlignment="1">
      <alignment horizontal="center"/>
    </xf>
    <xf numFmtId="0" fontId="6" fillId="14" borderId="0" xfId="0" applyFont="1" applyFill="1" applyBorder="1" applyAlignment="1">
      <alignment horizontal="center"/>
    </xf>
    <xf numFmtId="0" fontId="6" fillId="14" borderId="9" xfId="0" applyFont="1" applyFill="1" applyBorder="1" applyAlignment="1">
      <alignment horizontal="center"/>
    </xf>
    <xf numFmtId="172" fontId="110" fillId="14" borderId="27" xfId="0" applyNumberFormat="1" applyFont="1" applyFill="1" applyBorder="1" applyAlignment="1">
      <alignment horizontal="right" vertical="center"/>
    </xf>
    <xf numFmtId="172" fontId="110" fillId="14" borderId="28" xfId="0" applyNumberFormat="1" applyFont="1" applyFill="1" applyBorder="1" applyAlignment="1">
      <alignment horizontal="right" vertical="center"/>
    </xf>
    <xf numFmtId="172" fontId="110" fillId="14" borderId="29" xfId="0" applyNumberFormat="1" applyFont="1" applyFill="1" applyBorder="1" applyAlignment="1">
      <alignment horizontal="right" vertical="center"/>
    </xf>
    <xf numFmtId="172" fontId="110" fillId="14" borderId="30" xfId="0" applyNumberFormat="1" applyFont="1" applyFill="1" applyBorder="1" applyAlignment="1">
      <alignment horizontal="right" vertical="center"/>
    </xf>
    <xf numFmtId="172" fontId="110" fillId="14" borderId="31" xfId="0" applyNumberFormat="1" applyFont="1" applyFill="1" applyBorder="1" applyAlignment="1">
      <alignment horizontal="right" vertical="center"/>
    </xf>
    <xf numFmtId="172" fontId="110" fillId="14" borderId="32" xfId="0" applyNumberFormat="1" applyFont="1" applyFill="1" applyBorder="1" applyAlignment="1">
      <alignment horizontal="right" vertical="center"/>
    </xf>
    <xf numFmtId="0" fontId="110" fillId="14" borderId="8" xfId="0" applyFont="1" applyFill="1" applyBorder="1" applyAlignment="1">
      <alignment horizontal="center" vertical="center" wrapText="1"/>
    </xf>
    <xf numFmtId="0" fontId="110" fillId="14" borderId="0" xfId="0" applyFont="1" applyFill="1" applyBorder="1" applyAlignment="1">
      <alignment horizontal="center" vertical="center" wrapText="1"/>
    </xf>
    <xf numFmtId="0" fontId="110" fillId="14" borderId="9" xfId="0" applyFont="1" applyFill="1" applyBorder="1" applyAlignment="1">
      <alignment horizontal="center" vertical="center" wrapText="1"/>
    </xf>
    <xf numFmtId="172" fontId="111" fillId="14" borderId="8" xfId="0" applyNumberFormat="1" applyFont="1" applyFill="1" applyBorder="1" applyAlignment="1">
      <alignment horizontal="center" vertical="center" wrapText="1"/>
    </xf>
    <xf numFmtId="0" fontId="111" fillId="14" borderId="0" xfId="0" applyFont="1" applyFill="1" applyBorder="1" applyAlignment="1">
      <alignment horizontal="center" vertical="center" wrapText="1"/>
    </xf>
    <xf numFmtId="0" fontId="111" fillId="14" borderId="9" xfId="0" applyFont="1" applyFill="1" applyBorder="1" applyAlignment="1">
      <alignment horizontal="center" vertical="center" wrapText="1"/>
    </xf>
    <xf numFmtId="172" fontId="8" fillId="14" borderId="8" xfId="0" applyNumberFormat="1" applyFont="1" applyFill="1" applyBorder="1" applyAlignment="1">
      <alignment horizontal="center" vertical="center" wrapText="1"/>
    </xf>
    <xf numFmtId="172" fontId="8" fillId="14" borderId="0" xfId="0" applyNumberFormat="1" applyFont="1" applyFill="1" applyBorder="1" applyAlignment="1">
      <alignment horizontal="center" vertical="center"/>
    </xf>
    <xf numFmtId="172" fontId="8" fillId="14" borderId="9" xfId="0" applyNumberFormat="1" applyFont="1" applyFill="1" applyBorder="1" applyAlignment="1">
      <alignment horizontal="center" vertical="center"/>
    </xf>
    <xf numFmtId="172" fontId="112" fillId="14" borderId="8" xfId="0" applyNumberFormat="1" applyFont="1" applyFill="1" applyBorder="1" applyAlignment="1">
      <alignment horizontal="center" vertical="center" wrapText="1"/>
    </xf>
    <xf numFmtId="0" fontId="112" fillId="14" borderId="0" xfId="0" applyFont="1" applyFill="1" applyBorder="1" applyAlignment="1">
      <alignment horizontal="center" vertical="center" wrapText="1"/>
    </xf>
    <xf numFmtId="0" fontId="112" fillId="14" borderId="9" xfId="0" applyFont="1" applyFill="1" applyBorder="1" applyAlignment="1">
      <alignment horizontal="center" vertical="center" wrapText="1"/>
    </xf>
    <xf numFmtId="172" fontId="6" fillId="14" borderId="8" xfId="0" applyNumberFormat="1" applyFont="1" applyFill="1" applyBorder="1" applyAlignment="1">
      <alignment horizontal="center"/>
    </xf>
    <xf numFmtId="172" fontId="6" fillId="14" borderId="0" xfId="0" applyNumberFormat="1" applyFont="1" applyFill="1" applyBorder="1" applyAlignment="1">
      <alignment horizontal="center"/>
    </xf>
    <xf numFmtId="172" fontId="6" fillId="14" borderId="9" xfId="0" applyNumberFormat="1" applyFont="1" applyFill="1" applyBorder="1" applyAlignment="1">
      <alignment horizontal="center"/>
    </xf>
    <xf numFmtId="0" fontId="97" fillId="12" borderId="2" xfId="0" applyFont="1" applyFill="1" applyBorder="1" applyAlignment="1">
      <alignment horizontal="center" vertical="center" wrapText="1"/>
    </xf>
    <xf numFmtId="0" fontId="114" fillId="12" borderId="2" xfId="0" applyFont="1" applyFill="1" applyBorder="1" applyAlignment="1">
      <alignment horizontal="center" vertical="center" wrapText="1"/>
    </xf>
    <xf numFmtId="0" fontId="115" fillId="7" borderId="12" xfId="0" applyFont="1" applyFill="1" applyBorder="1" applyAlignment="1">
      <alignment horizontal="right" vertical="center" wrapText="1"/>
    </xf>
    <xf numFmtId="0" fontId="115" fillId="7" borderId="4" xfId="0" applyFont="1" applyFill="1" applyBorder="1" applyAlignment="1">
      <alignment horizontal="right" vertical="center" wrapText="1"/>
    </xf>
    <xf numFmtId="0" fontId="115" fillId="7" borderId="14" xfId="0" applyFont="1" applyFill="1" applyBorder="1" applyAlignment="1">
      <alignment horizontal="left" vertical="center" wrapText="1"/>
    </xf>
    <xf numFmtId="0" fontId="115" fillId="7" borderId="16" xfId="0" applyFont="1" applyFill="1" applyBorder="1" applyAlignment="1">
      <alignment horizontal="left" vertical="center" wrapText="1"/>
    </xf>
    <xf numFmtId="0" fontId="115" fillId="8" borderId="4" xfId="0" applyFont="1" applyFill="1" applyBorder="1" applyAlignment="1">
      <alignment horizontal="left" vertical="center" wrapText="1"/>
    </xf>
    <xf numFmtId="0" fontId="115" fillId="8" borderId="13" xfId="0" applyFont="1" applyFill="1" applyBorder="1" applyAlignment="1">
      <alignment horizontal="left" vertical="center" wrapText="1"/>
    </xf>
    <xf numFmtId="0" fontId="115" fillId="8" borderId="12" xfId="0" applyFont="1" applyFill="1" applyBorder="1" applyAlignment="1">
      <alignment horizontal="right" vertical="center" wrapText="1"/>
    </xf>
    <xf numFmtId="0" fontId="115" fillId="8" borderId="4" xfId="0" applyFont="1" applyFill="1" applyBorder="1" applyAlignment="1">
      <alignment horizontal="right" vertical="center" wrapText="1"/>
    </xf>
    <xf numFmtId="0" fontId="95" fillId="4" borderId="8" xfId="0" applyFont="1" applyFill="1" applyBorder="1" applyAlignment="1">
      <alignment horizontal="center" vertical="center" wrapText="1"/>
    </xf>
    <xf numFmtId="0" fontId="95" fillId="4" borderId="0" xfId="0" applyFont="1" applyFill="1" applyBorder="1" applyAlignment="1">
      <alignment horizontal="center" vertical="center" wrapText="1"/>
    </xf>
    <xf numFmtId="0" fontId="50" fillId="6" borderId="8" xfId="0" applyFont="1" applyFill="1" applyBorder="1" applyAlignment="1">
      <alignment horizontal="center" vertical="center" wrapText="1"/>
    </xf>
    <xf numFmtId="0" fontId="50" fillId="6" borderId="0" xfId="0" applyFont="1" applyFill="1" applyBorder="1" applyAlignment="1">
      <alignment horizontal="center" vertical="center" wrapText="1"/>
    </xf>
    <xf numFmtId="0" fontId="38" fillId="13" borderId="8" xfId="0" applyFont="1" applyFill="1" applyBorder="1" applyAlignment="1">
      <alignment horizontal="center" vertical="center" wrapText="1"/>
    </xf>
    <xf numFmtId="0" fontId="38" fillId="13" borderId="0" xfId="0" applyFont="1" applyFill="1" applyBorder="1" applyAlignment="1">
      <alignment horizontal="center" vertical="center" wrapText="1"/>
    </xf>
    <xf numFmtId="0" fontId="115" fillId="7" borderId="4" xfId="0" applyFont="1" applyFill="1" applyBorder="1" applyAlignment="1">
      <alignment horizontal="left" vertical="center" wrapText="1"/>
    </xf>
    <xf numFmtId="0" fontId="15" fillId="0" borderId="3" xfId="5" applyFont="1" applyFill="1" applyBorder="1" applyAlignment="1" applyProtection="1">
      <alignment horizontal="center" vertical="center" wrapText="1"/>
      <protection locked="0"/>
    </xf>
    <xf numFmtId="0" fontId="15" fillId="0" borderId="3" xfId="5" applyFont="1" applyFill="1" applyBorder="1" applyAlignment="1" applyProtection="1">
      <alignment vertical="center" wrapText="1"/>
      <protection locked="0"/>
    </xf>
    <xf numFmtId="0" fontId="17" fillId="8" borderId="14" xfId="5" applyFont="1" applyFill="1" applyBorder="1" applyAlignment="1" applyProtection="1">
      <alignment horizontal="right" vertical="center" wrapText="1"/>
      <protection locked="0"/>
    </xf>
    <xf numFmtId="175" fontId="17" fillId="8" borderId="14" xfId="5" applyNumberFormat="1" applyFont="1" applyFill="1" applyBorder="1" applyAlignment="1" applyProtection="1">
      <alignment horizontal="center" vertical="center" wrapText="1"/>
      <protection locked="0"/>
    </xf>
    <xf numFmtId="0" fontId="48" fillId="0" borderId="5" xfId="5" applyFont="1" applyFill="1" applyBorder="1" applyAlignment="1">
      <alignment horizontal="left" vertical="center" wrapText="1"/>
    </xf>
    <xf numFmtId="0" fontId="48" fillId="0" borderId="6" xfId="5" applyFont="1" applyFill="1" applyBorder="1" applyAlignment="1">
      <alignment horizontal="left" vertical="center" wrapText="1"/>
    </xf>
    <xf numFmtId="0" fontId="48" fillId="0" borderId="7" xfId="5" applyFont="1" applyFill="1" applyBorder="1" applyAlignment="1">
      <alignment horizontal="left" vertical="center" wrapText="1"/>
    </xf>
    <xf numFmtId="0" fontId="48" fillId="0" borderId="12" xfId="5" applyFont="1" applyFill="1" applyBorder="1" applyAlignment="1">
      <alignment horizontal="left" vertical="center" wrapText="1"/>
    </xf>
    <xf numFmtId="0" fontId="48" fillId="0" borderId="4" xfId="5" applyFont="1" applyFill="1" applyBorder="1" applyAlignment="1">
      <alignment horizontal="left" vertical="center" wrapText="1"/>
    </xf>
    <xf numFmtId="0" fontId="48" fillId="0" borderId="13" xfId="5" applyFont="1" applyFill="1" applyBorder="1" applyAlignment="1">
      <alignment horizontal="left" vertical="center" wrapText="1"/>
    </xf>
    <xf numFmtId="175" fontId="37" fillId="2" borderId="34" xfId="5" applyNumberFormat="1" applyFont="1" applyFill="1" applyBorder="1" applyAlignment="1" applyProtection="1">
      <alignment horizontal="center" vertical="center" wrapText="1"/>
      <protection locked="0"/>
    </xf>
    <xf numFmtId="0" fontId="45" fillId="12" borderId="2" xfId="5" applyFont="1" applyFill="1" applyBorder="1" applyAlignment="1">
      <alignment horizontal="center" textRotation="90" wrapText="1"/>
    </xf>
    <xf numFmtId="0" fontId="45" fillId="12" borderId="17" xfId="5" applyFont="1" applyFill="1" applyBorder="1" applyAlignment="1">
      <alignment horizontal="center" textRotation="90" wrapText="1"/>
    </xf>
    <xf numFmtId="0" fontId="45" fillId="12" borderId="35" xfId="5" applyFont="1" applyFill="1" applyBorder="1" applyAlignment="1">
      <alignment horizontal="center" textRotation="90" wrapText="1"/>
    </xf>
    <xf numFmtId="0" fontId="44" fillId="12" borderId="2" xfId="5" applyFont="1" applyFill="1" applyBorder="1" applyAlignment="1" applyProtection="1">
      <alignment horizontal="center" vertical="center" wrapText="1"/>
      <protection locked="0"/>
    </xf>
    <xf numFmtId="0" fontId="44" fillId="12" borderId="2" xfId="5" applyFont="1" applyFill="1" applyBorder="1" applyAlignment="1">
      <alignment horizontal="center" vertical="center" wrapText="1"/>
    </xf>
    <xf numFmtId="0" fontId="44" fillId="12" borderId="17" xfId="5" applyFont="1" applyFill="1" applyBorder="1" applyAlignment="1">
      <alignment horizontal="center" vertical="center" wrapText="1"/>
    </xf>
    <xf numFmtId="0" fontId="44" fillId="12" borderId="35" xfId="5" applyFont="1" applyFill="1" applyBorder="1" applyAlignment="1">
      <alignment horizontal="center" vertical="center" wrapText="1"/>
    </xf>
    <xf numFmtId="0" fontId="51" fillId="7" borderId="1" xfId="5" applyFont="1" applyFill="1" applyBorder="1" applyAlignment="1" applyProtection="1">
      <alignment horizontal="right" vertical="center" wrapText="1"/>
      <protection locked="0"/>
    </xf>
    <xf numFmtId="0" fontId="116" fillId="7" borderId="0" xfId="5" applyFont="1" applyFill="1" applyBorder="1" applyAlignment="1" applyProtection="1">
      <alignment horizontal="center" vertical="center" wrapText="1"/>
      <protection locked="0"/>
    </xf>
    <xf numFmtId="0" fontId="117" fillId="12" borderId="33" xfId="5" applyFont="1" applyFill="1" applyBorder="1" applyAlignment="1" applyProtection="1">
      <alignment horizontal="center" vertical="center" wrapText="1"/>
      <protection locked="0"/>
    </xf>
    <xf numFmtId="0" fontId="51" fillId="3" borderId="3" xfId="5" applyFont="1" applyFill="1" applyBorder="1" applyAlignment="1" applyProtection="1">
      <alignment horizontal="right" vertical="center" wrapText="1"/>
      <protection locked="0"/>
    </xf>
    <xf numFmtId="0" fontId="58" fillId="3" borderId="3" xfId="1" applyFont="1" applyFill="1" applyBorder="1" applyAlignment="1" applyProtection="1">
      <alignment horizontal="left" vertical="center" wrapText="1"/>
      <protection locked="0"/>
    </xf>
    <xf numFmtId="0" fontId="86" fillId="3" borderId="3" xfId="5" applyNumberFormat="1" applyFont="1" applyFill="1" applyBorder="1" applyAlignment="1" applyProtection="1">
      <alignment horizontal="right" vertical="center" wrapText="1"/>
      <protection locked="0"/>
    </xf>
    <xf numFmtId="0" fontId="102" fillId="3" borderId="3" xfId="5" applyFont="1" applyFill="1" applyBorder="1" applyAlignment="1" applyProtection="1">
      <alignment horizontal="left" vertical="center" wrapText="1"/>
      <protection locked="0"/>
    </xf>
    <xf numFmtId="0" fontId="102" fillId="3" borderId="3" xfId="5" applyNumberFormat="1" applyFont="1" applyFill="1" applyBorder="1" applyAlignment="1" applyProtection="1">
      <alignment horizontal="left" vertical="center" wrapText="1"/>
      <protection locked="0"/>
    </xf>
    <xf numFmtId="0" fontId="102" fillId="7" borderId="1" xfId="5" applyFont="1" applyFill="1" applyBorder="1" applyAlignment="1" applyProtection="1">
      <alignment horizontal="left" vertical="center" wrapText="1"/>
      <protection locked="0"/>
    </xf>
    <xf numFmtId="0" fontId="102" fillId="7" borderId="1" xfId="5" applyNumberFormat="1" applyFont="1" applyFill="1" applyBorder="1" applyAlignment="1" applyProtection="1">
      <alignment horizontal="left" vertical="center" wrapText="1"/>
      <protection locked="0"/>
    </xf>
    <xf numFmtId="2" fontId="102" fillId="3" borderId="3" xfId="5" applyNumberFormat="1" applyFont="1" applyFill="1" applyBorder="1" applyAlignment="1" applyProtection="1">
      <alignment horizontal="left" vertical="center" wrapText="1"/>
      <protection locked="0"/>
    </xf>
    <xf numFmtId="0" fontId="87" fillId="9" borderId="2" xfId="5" applyFont="1" applyFill="1" applyBorder="1" applyAlignment="1" applyProtection="1">
      <alignment horizontal="center" vertical="center" wrapText="1"/>
      <protection locked="0"/>
    </xf>
    <xf numFmtId="0" fontId="52" fillId="9" borderId="2" xfId="5" applyFont="1" applyFill="1" applyBorder="1" applyAlignment="1" applyProtection="1">
      <alignment horizontal="center" vertical="center" wrapText="1"/>
      <protection locked="0"/>
    </xf>
    <xf numFmtId="2" fontId="87" fillId="9" borderId="2" xfId="5" applyNumberFormat="1" applyFont="1" applyFill="1" applyBorder="1" applyAlignment="1" applyProtection="1">
      <alignment horizontal="center" vertical="center" wrapText="1"/>
      <protection locked="0"/>
    </xf>
    <xf numFmtId="0" fontId="10" fillId="0" borderId="0" xfId="5" applyFont="1" applyFill="1" applyAlignment="1" applyProtection="1">
      <alignment horizontal="center" wrapText="1"/>
      <protection locked="0"/>
    </xf>
    <xf numFmtId="0" fontId="10" fillId="0" borderId="0" xfId="5" applyFont="1" applyFill="1" applyAlignment="1" applyProtection="1">
      <alignment horizontal="center" vertical="center" wrapText="1"/>
      <protection locked="0"/>
    </xf>
    <xf numFmtId="0" fontId="8" fillId="7" borderId="1" xfId="5" applyFont="1" applyFill="1" applyBorder="1" applyAlignment="1" applyProtection="1">
      <alignment horizontal="right" vertical="center" wrapText="1"/>
      <protection locked="0"/>
    </xf>
    <xf numFmtId="0" fontId="12" fillId="7" borderId="1" xfId="5" applyFont="1" applyFill="1" applyBorder="1" applyAlignment="1" applyProtection="1">
      <alignment horizontal="left" vertical="center" wrapText="1"/>
      <protection locked="0"/>
    </xf>
    <xf numFmtId="173" fontId="12" fillId="7" borderId="1" xfId="5" applyNumberFormat="1" applyFont="1" applyFill="1" applyBorder="1" applyAlignment="1" applyProtection="1">
      <alignment horizontal="left" vertical="center" wrapText="1"/>
      <protection locked="0"/>
    </xf>
    <xf numFmtId="175" fontId="51" fillId="2" borderId="34" xfId="5" applyNumberFormat="1" applyFont="1" applyFill="1" applyBorder="1" applyAlignment="1" applyProtection="1">
      <alignment horizontal="center" vertical="center" wrapText="1"/>
      <protection locked="0"/>
    </xf>
    <xf numFmtId="14" fontId="87" fillId="9" borderId="2" xfId="5" applyNumberFormat="1" applyFont="1" applyFill="1" applyBorder="1" applyAlignment="1" applyProtection="1">
      <alignment horizontal="center" vertical="center" wrapText="1"/>
      <protection locked="0"/>
    </xf>
    <xf numFmtId="0" fontId="18" fillId="7" borderId="0" xfId="5" applyFont="1" applyFill="1" applyBorder="1" applyAlignment="1" applyProtection="1">
      <alignment horizontal="center" vertical="center" wrapText="1"/>
      <protection locked="0"/>
    </xf>
    <xf numFmtId="0" fontId="17" fillId="9" borderId="0" xfId="5" applyFont="1" applyFill="1" applyBorder="1" applyAlignment="1" applyProtection="1">
      <alignment horizontal="center" vertical="center" wrapText="1"/>
      <protection locked="0"/>
    </xf>
    <xf numFmtId="0" fontId="8" fillId="7" borderId="3" xfId="5" applyFont="1" applyFill="1" applyBorder="1" applyAlignment="1" applyProtection="1">
      <alignment horizontal="right" vertical="center" wrapText="1"/>
      <protection locked="0"/>
    </xf>
    <xf numFmtId="0" fontId="118" fillId="7" borderId="3" xfId="1" applyFont="1" applyFill="1" applyBorder="1" applyAlignment="1" applyProtection="1">
      <alignment horizontal="left" vertical="center" wrapText="1"/>
      <protection locked="0"/>
    </xf>
    <xf numFmtId="178" fontId="8" fillId="7" borderId="3" xfId="5" applyNumberFormat="1" applyFont="1" applyFill="1" applyBorder="1" applyAlignment="1" applyProtection="1">
      <alignment horizontal="right" vertical="center" wrapText="1"/>
      <protection locked="0"/>
    </xf>
    <xf numFmtId="0" fontId="16" fillId="7" borderId="3" xfId="5" applyFont="1" applyFill="1" applyBorder="1" applyAlignment="1" applyProtection="1">
      <alignment horizontal="right" vertical="center" wrapText="1"/>
      <protection locked="0"/>
    </xf>
    <xf numFmtId="2" fontId="76" fillId="7" borderId="3" xfId="5" applyNumberFormat="1" applyFont="1" applyFill="1" applyBorder="1" applyAlignment="1" applyProtection="1">
      <alignment horizontal="left" vertical="center" wrapText="1"/>
      <protection locked="0"/>
    </xf>
    <xf numFmtId="0" fontId="76" fillId="7" borderId="3" xfId="5" applyFont="1" applyFill="1" applyBorder="1" applyAlignment="1" applyProtection="1">
      <alignment horizontal="left" vertical="center" wrapText="1"/>
      <protection locked="0"/>
    </xf>
    <xf numFmtId="2" fontId="76" fillId="7" borderId="3" xfId="5" applyNumberFormat="1" applyFont="1" applyFill="1" applyBorder="1" applyAlignment="1" applyProtection="1">
      <alignment horizontal="center" vertical="center" wrapText="1"/>
      <protection locked="0"/>
    </xf>
    <xf numFmtId="178" fontId="123" fillId="12" borderId="2" xfId="5" applyNumberFormat="1" applyFont="1" applyFill="1" applyBorder="1" applyAlignment="1">
      <alignment horizontal="center" vertical="center"/>
    </xf>
    <xf numFmtId="49" fontId="123" fillId="12" borderId="2" xfId="5" applyNumberFormat="1" applyFont="1" applyFill="1" applyBorder="1" applyAlignment="1">
      <alignment horizontal="center" vertical="center" textRotation="90" wrapText="1"/>
    </xf>
    <xf numFmtId="0" fontId="122" fillId="12" borderId="17" xfId="5" applyFont="1" applyFill="1" applyBorder="1" applyAlignment="1">
      <alignment horizontal="center" vertical="center" wrapText="1"/>
    </xf>
    <xf numFmtId="0" fontId="122" fillId="12" borderId="35" xfId="5" applyFont="1" applyFill="1" applyBorder="1" applyAlignment="1">
      <alignment horizontal="center" vertical="center" wrapText="1"/>
    </xf>
    <xf numFmtId="0" fontId="122" fillId="12" borderId="2" xfId="5" applyFont="1" applyFill="1" applyBorder="1" applyAlignment="1">
      <alignment horizontal="center" textRotation="90"/>
    </xf>
    <xf numFmtId="0" fontId="63" fillId="12" borderId="2" xfId="5" applyFont="1" applyFill="1" applyBorder="1" applyAlignment="1">
      <alignment horizontal="center" vertical="center"/>
    </xf>
    <xf numFmtId="2" fontId="123" fillId="12" borderId="2" xfId="5" applyNumberFormat="1" applyFont="1" applyFill="1" applyBorder="1" applyAlignment="1">
      <alignment horizontal="center" vertical="center" textRotation="90" wrapText="1"/>
    </xf>
    <xf numFmtId="0" fontId="88" fillId="7" borderId="3" xfId="5" applyFont="1" applyFill="1" applyBorder="1" applyAlignment="1" applyProtection="1">
      <alignment horizontal="right" vertical="center" wrapText="1"/>
      <protection locked="0"/>
    </xf>
    <xf numFmtId="0" fontId="61" fillId="7" borderId="3" xfId="5" applyFont="1" applyFill="1" applyBorder="1" applyAlignment="1" applyProtection="1">
      <alignment horizontal="left" vertical="center" wrapText="1"/>
      <protection locked="0"/>
    </xf>
    <xf numFmtId="0" fontId="88" fillId="7" borderId="1" xfId="5" applyFont="1" applyFill="1" applyBorder="1" applyAlignment="1" applyProtection="1">
      <alignment horizontal="right" vertical="center" wrapText="1"/>
      <protection locked="0"/>
    </xf>
    <xf numFmtId="0" fontId="121" fillId="7" borderId="1" xfId="5" applyFont="1" applyFill="1" applyBorder="1" applyAlignment="1" applyProtection="1">
      <alignment horizontal="left" vertical="center" wrapText="1"/>
      <protection locked="0"/>
    </xf>
    <xf numFmtId="173" fontId="61" fillId="7" borderId="1" xfId="5" applyNumberFormat="1" applyFont="1" applyFill="1" applyBorder="1" applyAlignment="1" applyProtection="1">
      <alignment horizontal="left" vertical="center" wrapText="1"/>
      <protection locked="0"/>
    </xf>
    <xf numFmtId="175" fontId="88" fillId="2" borderId="34" xfId="5" applyNumberFormat="1" applyFont="1" applyFill="1" applyBorder="1" applyAlignment="1" applyProtection="1">
      <alignment horizontal="center" vertical="center" wrapText="1"/>
      <protection locked="0"/>
    </xf>
    <xf numFmtId="0" fontId="88" fillId="7" borderId="0" xfId="5" applyFont="1" applyFill="1" applyBorder="1" applyAlignment="1" applyProtection="1">
      <alignment horizontal="center" vertical="center" wrapText="1"/>
      <protection locked="0"/>
    </xf>
    <xf numFmtId="0" fontId="119" fillId="9" borderId="33" xfId="5" applyFont="1" applyFill="1" applyBorder="1" applyAlignment="1" applyProtection="1">
      <alignment horizontal="center" vertical="center" wrapText="1"/>
      <protection locked="0"/>
    </xf>
    <xf numFmtId="0" fontId="61" fillId="7" borderId="3" xfId="1" applyFont="1" applyFill="1" applyBorder="1" applyAlignment="1" applyProtection="1">
      <alignment horizontal="left" vertical="center" wrapText="1"/>
      <protection locked="0"/>
    </xf>
    <xf numFmtId="0" fontId="120" fillId="7" borderId="3" xfId="5" applyFont="1" applyFill="1" applyBorder="1" applyAlignment="1" applyProtection="1">
      <alignment horizontal="center" vertical="center" wrapText="1"/>
      <protection locked="0"/>
    </xf>
    <xf numFmtId="0" fontId="47" fillId="7" borderId="3" xfId="5" applyFont="1" applyFill="1" applyBorder="1" applyAlignment="1" applyProtection="1">
      <alignment horizontal="right" vertical="center" wrapText="1"/>
      <protection locked="0"/>
    </xf>
    <xf numFmtId="2" fontId="61" fillId="7" borderId="3" xfId="5" applyNumberFormat="1" applyFont="1" applyFill="1" applyBorder="1" applyAlignment="1" applyProtection="1">
      <alignment horizontal="left" vertical="center" wrapText="1"/>
      <protection locked="0"/>
    </xf>
    <xf numFmtId="177" fontId="44" fillId="12" borderId="2" xfId="5" applyNumberFormat="1" applyFont="1" applyFill="1" applyBorder="1" applyAlignment="1">
      <alignment horizontal="center" vertical="center" wrapText="1"/>
    </xf>
    <xf numFmtId="0" fontId="116" fillId="7" borderId="1" xfId="5" applyFont="1" applyFill="1" applyBorder="1" applyAlignment="1" applyProtection="1">
      <alignment horizontal="center" vertical="center" wrapText="1"/>
      <protection locked="0"/>
    </xf>
    <xf numFmtId="0" fontId="0" fillId="0" borderId="3" xfId="0" applyBorder="1"/>
    <xf numFmtId="0" fontId="125" fillId="27" borderId="0" xfId="5" applyFont="1" applyFill="1" applyBorder="1" applyAlignment="1" applyProtection="1">
      <alignment horizontal="center" vertical="center" wrapText="1"/>
      <protection locked="0"/>
    </xf>
    <xf numFmtId="0" fontId="126" fillId="12" borderId="0" xfId="5" applyFont="1" applyFill="1" applyBorder="1" applyAlignment="1" applyProtection="1">
      <alignment horizontal="center" vertical="center" wrapText="1"/>
      <protection locked="0"/>
    </xf>
    <xf numFmtId="0" fontId="127" fillId="13" borderId="0" xfId="1" applyFont="1" applyFill="1" applyBorder="1" applyAlignment="1" applyProtection="1">
      <alignment horizontal="center" vertical="center"/>
    </xf>
    <xf numFmtId="0" fontId="103" fillId="19" borderId="15" xfId="0" applyFont="1" applyFill="1" applyBorder="1" applyAlignment="1">
      <alignment horizontal="center" vertical="center"/>
    </xf>
    <xf numFmtId="0" fontId="103" fillId="19" borderId="16" xfId="0" applyFont="1" applyFill="1" applyBorder="1" applyAlignment="1">
      <alignment horizontal="center" vertical="center"/>
    </xf>
    <xf numFmtId="0" fontId="95" fillId="16" borderId="17" xfId="0" applyFont="1" applyFill="1" applyBorder="1" applyAlignment="1">
      <alignment horizontal="center" vertical="center" wrapText="1"/>
    </xf>
    <xf numFmtId="0" fontId="95" fillId="16" borderId="35" xfId="0" applyFont="1" applyFill="1" applyBorder="1" applyAlignment="1">
      <alignment horizontal="center" vertical="center" wrapText="1"/>
    </xf>
    <xf numFmtId="0" fontId="103" fillId="19" borderId="2" xfId="0" applyFont="1" applyFill="1" applyBorder="1" applyAlignment="1">
      <alignment horizontal="center" vertical="center"/>
    </xf>
    <xf numFmtId="0" fontId="95" fillId="16" borderId="2" xfId="0" applyFont="1" applyFill="1" applyBorder="1" applyAlignment="1">
      <alignment horizontal="center" vertical="center" wrapText="1"/>
    </xf>
    <xf numFmtId="0" fontId="95" fillId="19" borderId="17" xfId="0" applyFont="1" applyFill="1" applyBorder="1" applyAlignment="1">
      <alignment horizontal="center" vertical="center"/>
    </xf>
    <xf numFmtId="0" fontId="95" fillId="19" borderId="35" xfId="0" applyFont="1" applyFill="1" applyBorder="1" applyAlignment="1">
      <alignment horizontal="center" vertical="center"/>
    </xf>
    <xf numFmtId="0" fontId="124" fillId="19" borderId="17" xfId="0" applyFont="1" applyFill="1" applyBorder="1" applyAlignment="1">
      <alignment horizontal="center" vertical="center"/>
    </xf>
    <xf numFmtId="0" fontId="124" fillId="19" borderId="35" xfId="0" applyFont="1" applyFill="1" applyBorder="1" applyAlignment="1">
      <alignment horizontal="center" vertical="center"/>
    </xf>
    <xf numFmtId="0" fontId="128" fillId="13" borderId="4" xfId="0" applyFont="1" applyFill="1" applyBorder="1" applyAlignment="1">
      <alignment horizontal="center" vertical="center" wrapText="1"/>
    </xf>
    <xf numFmtId="0" fontId="63" fillId="13" borderId="4" xfId="0" applyFont="1" applyFill="1" applyBorder="1" applyAlignment="1">
      <alignment horizontal="right" vertical="center" wrapText="1"/>
    </xf>
    <xf numFmtId="0" fontId="34" fillId="0" borderId="4" xfId="0" applyFont="1" applyBorder="1" applyAlignment="1">
      <alignment horizontal="center" vertical="center"/>
    </xf>
    <xf numFmtId="0" fontId="32" fillId="0" borderId="36" xfId="0" applyFont="1" applyBorder="1" applyAlignment="1">
      <alignment horizontal="center"/>
    </xf>
  </cellXfs>
  <cellStyles count="6">
    <cellStyle name="Köprü" xfId="1" builtinId="8"/>
    <cellStyle name="Köprü 2" xfId="2"/>
    <cellStyle name="Köprü 3" xfId="3"/>
    <cellStyle name="Köprü 4" xfId="4"/>
    <cellStyle name="Normal" xfId="0" builtinId="0"/>
    <cellStyle name="Normal 2" xfId="5"/>
  </cellStyles>
  <dxfs count="114">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5.jpe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5.jpe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9.png"/><Relationship Id="rId1" Type="http://schemas.openxmlformats.org/officeDocument/2006/relationships/image" Target="../media/image5.jpeg"/><Relationship Id="rId4"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5.jpeg"/><Relationship Id="rId4" Type="http://schemas.openxmlformats.org/officeDocument/2006/relationships/image" Target="../media/image9.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5.jpeg"/><Relationship Id="rId4" Type="http://schemas.openxmlformats.org/officeDocument/2006/relationships/image" Target="../media/image6.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9.png"/><Relationship Id="rId1" Type="http://schemas.openxmlformats.org/officeDocument/2006/relationships/image" Target="../media/image5.jpeg"/><Relationship Id="rId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295275</xdr:colOff>
      <xdr:row>19</xdr:row>
      <xdr:rowOff>371475</xdr:rowOff>
    </xdr:from>
    <xdr:to>
      <xdr:col>1</xdr:col>
      <xdr:colOff>266700</xdr:colOff>
      <xdr:row>21</xdr:row>
      <xdr:rowOff>180975</xdr:rowOff>
    </xdr:to>
    <xdr:grpSp>
      <xdr:nvGrpSpPr>
        <xdr:cNvPr id="261410" name="5 Grup"/>
        <xdr:cNvGrpSpPr>
          <a:grpSpLocks/>
        </xdr:cNvGrpSpPr>
      </xdr:nvGrpSpPr>
      <xdr:grpSpPr bwMode="auto">
        <a:xfrm>
          <a:off x="295275" y="7863908"/>
          <a:ext cx="719818" cy="710973"/>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261415" name="Resim 1"/>
          <xdr:cNvPicPr>
            <a:picLocks noChangeArrowheads="1"/>
          </xdr:cNvPicPr>
        </xdr:nvPicPr>
        <xdr:blipFill>
          <a:blip xmlns:r="http://schemas.openxmlformats.org/officeDocument/2006/relationships" r:embed="rId1"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twoCellAnchor editAs="oneCell">
    <xdr:from>
      <xdr:col>4</xdr:col>
      <xdr:colOff>24629</xdr:colOff>
      <xdr:row>13</xdr:row>
      <xdr:rowOff>765401</xdr:rowOff>
    </xdr:from>
    <xdr:to>
      <xdr:col>8</xdr:col>
      <xdr:colOff>282470</xdr:colOff>
      <xdr:row>16</xdr:row>
      <xdr:rowOff>127566</xdr:rowOff>
    </xdr:to>
    <xdr:pic>
      <xdr:nvPicPr>
        <xdr:cNvPr id="8"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2423772" y="5434352"/>
          <a:ext cx="2470913" cy="10970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371475</xdr:colOff>
      <xdr:row>8</xdr:row>
      <xdr:rowOff>114300</xdr:rowOff>
    </xdr:from>
    <xdr:to>
      <xdr:col>6</xdr:col>
      <xdr:colOff>247650</xdr:colOff>
      <xdr:row>11</xdr:row>
      <xdr:rowOff>561975</xdr:rowOff>
    </xdr:to>
    <xdr:pic>
      <xdr:nvPicPr>
        <xdr:cNvPr id="261412" name="Resim 1"/>
        <xdr:cNvPicPr>
          <a:picLocks noChangeAspect="1"/>
        </xdr:cNvPicPr>
      </xdr:nvPicPr>
      <xdr:blipFill>
        <a:blip xmlns:r="http://schemas.openxmlformats.org/officeDocument/2006/relationships" r:embed="rId3" cstate="print"/>
        <a:srcRect/>
        <a:stretch>
          <a:fillRect/>
        </a:stretch>
      </xdr:blipFill>
      <xdr:spPr bwMode="auto">
        <a:xfrm>
          <a:off x="2781300" y="2743200"/>
          <a:ext cx="981075" cy="933450"/>
        </a:xfrm>
        <a:prstGeom prst="rect">
          <a:avLst/>
        </a:prstGeom>
        <a:noFill/>
        <a:ln w="9525">
          <a:noFill/>
          <a:miter lim="800000"/>
          <a:headEnd/>
          <a:tailEnd/>
        </a:ln>
      </xdr:spPr>
    </xdr:pic>
    <xdr:clientData/>
  </xdr:twoCellAnchor>
  <xdr:twoCellAnchor editAs="oneCell">
    <xdr:from>
      <xdr:col>4</xdr:col>
      <xdr:colOff>323850</xdr:colOff>
      <xdr:row>1</xdr:row>
      <xdr:rowOff>1152525</xdr:rowOff>
    </xdr:from>
    <xdr:to>
      <xdr:col>6</xdr:col>
      <xdr:colOff>257175</xdr:colOff>
      <xdr:row>6</xdr:row>
      <xdr:rowOff>66675</xdr:rowOff>
    </xdr:to>
    <xdr:pic>
      <xdr:nvPicPr>
        <xdr:cNvPr id="261413" name="Resim 8"/>
        <xdr:cNvPicPr>
          <a:picLocks noChangeAspect="1"/>
        </xdr:cNvPicPr>
      </xdr:nvPicPr>
      <xdr:blipFill>
        <a:blip xmlns:r="http://schemas.openxmlformats.org/officeDocument/2006/relationships" r:embed="rId4" cstate="print"/>
        <a:srcRect/>
        <a:stretch>
          <a:fillRect/>
        </a:stretch>
      </xdr:blipFill>
      <xdr:spPr bwMode="auto">
        <a:xfrm>
          <a:off x="2733675" y="1314450"/>
          <a:ext cx="1038225" cy="10572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3038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104775</xdr:colOff>
      <xdr:row>0</xdr:row>
      <xdr:rowOff>38100</xdr:rowOff>
    </xdr:from>
    <xdr:to>
      <xdr:col>3</xdr:col>
      <xdr:colOff>742950</xdr:colOff>
      <xdr:row>1</xdr:row>
      <xdr:rowOff>38100</xdr:rowOff>
    </xdr:to>
    <xdr:pic>
      <xdr:nvPicPr>
        <xdr:cNvPr id="230391" name="Resim 1"/>
        <xdr:cNvPicPr>
          <a:picLocks noChangeAspect="1"/>
        </xdr:cNvPicPr>
      </xdr:nvPicPr>
      <xdr:blipFill>
        <a:blip xmlns:r="http://schemas.openxmlformats.org/officeDocument/2006/relationships" r:embed="rId3" cstate="print"/>
        <a:srcRect/>
        <a:stretch>
          <a:fillRect/>
        </a:stretch>
      </xdr:blipFill>
      <xdr:spPr bwMode="auto">
        <a:xfrm>
          <a:off x="1047750" y="38100"/>
          <a:ext cx="638175" cy="619125"/>
        </a:xfrm>
        <a:prstGeom prst="rect">
          <a:avLst/>
        </a:prstGeom>
        <a:noFill/>
        <a:ln w="9525">
          <a:noFill/>
          <a:miter lim="800000"/>
          <a:headEnd/>
          <a:tailEnd/>
        </a:ln>
      </xdr:spPr>
    </xdr:pic>
    <xdr:clientData/>
  </xdr:twoCellAnchor>
  <xdr:twoCellAnchor editAs="oneCell">
    <xdr:from>
      <xdr:col>0</xdr:col>
      <xdr:colOff>114300</xdr:colOff>
      <xdr:row>0</xdr:row>
      <xdr:rowOff>133350</xdr:rowOff>
    </xdr:from>
    <xdr:to>
      <xdr:col>2</xdr:col>
      <xdr:colOff>381000</xdr:colOff>
      <xdr:row>1</xdr:row>
      <xdr:rowOff>190500</xdr:rowOff>
    </xdr:to>
    <xdr:pic>
      <xdr:nvPicPr>
        <xdr:cNvPr id="230392" name="Resim 5"/>
        <xdr:cNvPicPr>
          <a:picLocks noChangeAspect="1"/>
        </xdr:cNvPicPr>
      </xdr:nvPicPr>
      <xdr:blipFill>
        <a:blip xmlns:r="http://schemas.openxmlformats.org/officeDocument/2006/relationships" r:embed="rId4" cstate="print"/>
        <a:srcRect/>
        <a:stretch>
          <a:fillRect/>
        </a:stretch>
      </xdr:blipFill>
      <xdr:spPr bwMode="auto">
        <a:xfrm>
          <a:off x="114300" y="133350"/>
          <a:ext cx="666750" cy="6762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69374"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46481"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304800</xdr:colOff>
      <xdr:row>0</xdr:row>
      <xdr:rowOff>57150</xdr:rowOff>
    </xdr:from>
    <xdr:to>
      <xdr:col>4</xdr:col>
      <xdr:colOff>114300</xdr:colOff>
      <xdr:row>1</xdr:row>
      <xdr:rowOff>57150</xdr:rowOff>
    </xdr:to>
    <xdr:pic>
      <xdr:nvPicPr>
        <xdr:cNvPr id="269376" name="Resim 1"/>
        <xdr:cNvPicPr>
          <a:picLocks noChangeAspect="1"/>
        </xdr:cNvPicPr>
      </xdr:nvPicPr>
      <xdr:blipFill>
        <a:blip xmlns:r="http://schemas.openxmlformats.org/officeDocument/2006/relationships" r:embed="rId3" cstate="print"/>
        <a:srcRect/>
        <a:stretch>
          <a:fillRect/>
        </a:stretch>
      </xdr:blipFill>
      <xdr:spPr bwMode="auto">
        <a:xfrm>
          <a:off x="1247775" y="57150"/>
          <a:ext cx="628650" cy="619125"/>
        </a:xfrm>
        <a:prstGeom prst="rect">
          <a:avLst/>
        </a:prstGeom>
        <a:noFill/>
        <a:ln w="9525">
          <a:noFill/>
          <a:miter lim="800000"/>
          <a:headEnd/>
          <a:tailEnd/>
        </a:ln>
      </xdr:spPr>
    </xdr:pic>
    <xdr:clientData/>
  </xdr:twoCellAnchor>
  <xdr:twoCellAnchor editAs="oneCell">
    <xdr:from>
      <xdr:col>0</xdr:col>
      <xdr:colOff>209550</xdr:colOff>
      <xdr:row>0</xdr:row>
      <xdr:rowOff>76200</xdr:rowOff>
    </xdr:from>
    <xdr:to>
      <xdr:col>2</xdr:col>
      <xdr:colOff>466725</xdr:colOff>
      <xdr:row>1</xdr:row>
      <xdr:rowOff>133350</xdr:rowOff>
    </xdr:to>
    <xdr:pic>
      <xdr:nvPicPr>
        <xdr:cNvPr id="269377" name="Resim 5"/>
        <xdr:cNvPicPr>
          <a:picLocks noChangeAspect="1"/>
        </xdr:cNvPicPr>
      </xdr:nvPicPr>
      <xdr:blipFill>
        <a:blip xmlns:r="http://schemas.openxmlformats.org/officeDocument/2006/relationships" r:embed="rId4" cstate="print"/>
        <a:srcRect/>
        <a:stretch>
          <a:fillRect/>
        </a:stretch>
      </xdr:blipFill>
      <xdr:spPr bwMode="auto">
        <a:xfrm>
          <a:off x="209550" y="76200"/>
          <a:ext cx="657225" cy="6762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67</xdr:col>
      <xdr:colOff>123825</xdr:colOff>
      <xdr:row>0</xdr:row>
      <xdr:rowOff>0</xdr:rowOff>
    </xdr:from>
    <xdr:to>
      <xdr:col>68</xdr:col>
      <xdr:colOff>190500</xdr:colOff>
      <xdr:row>1</xdr:row>
      <xdr:rowOff>142875</xdr:rowOff>
    </xdr:to>
    <xdr:pic>
      <xdr:nvPicPr>
        <xdr:cNvPr id="25893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117925" y="0"/>
          <a:ext cx="1009650" cy="1028700"/>
        </a:xfrm>
        <a:prstGeom prst="rect">
          <a:avLst/>
        </a:prstGeom>
        <a:noFill/>
        <a:ln w="9525">
          <a:noFill/>
          <a:miter lim="800000"/>
          <a:headEnd/>
          <a:tailEnd/>
        </a:ln>
      </xdr:spPr>
    </xdr:pic>
    <xdr:clientData/>
  </xdr:twoCellAnchor>
  <xdr:twoCellAnchor editAs="oneCell">
    <xdr:from>
      <xdr:col>61</xdr:col>
      <xdr:colOff>150495</xdr:colOff>
      <xdr:row>0</xdr:row>
      <xdr:rowOff>157162</xdr:rowOff>
    </xdr:from>
    <xdr:to>
      <xdr:col>65</xdr:col>
      <xdr:colOff>191823</xdr:colOff>
      <xdr:row>0</xdr:row>
      <xdr:rowOff>738187</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27908250" y="166687"/>
          <a:ext cx="1306223" cy="5715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67</xdr:col>
      <xdr:colOff>504825</xdr:colOff>
      <xdr:row>35</xdr:row>
      <xdr:rowOff>114300</xdr:rowOff>
    </xdr:from>
    <xdr:to>
      <xdr:col>68</xdr:col>
      <xdr:colOff>571500</xdr:colOff>
      <xdr:row>36</xdr:row>
      <xdr:rowOff>257175</xdr:rowOff>
    </xdr:to>
    <xdr:pic>
      <xdr:nvPicPr>
        <xdr:cNvPr id="25893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498925" y="21621750"/>
          <a:ext cx="1009650" cy="1028700"/>
        </a:xfrm>
        <a:prstGeom prst="rect">
          <a:avLst/>
        </a:prstGeom>
        <a:noFill/>
        <a:ln w="9525">
          <a:noFill/>
          <a:miter lim="800000"/>
          <a:headEnd/>
          <a:tailEnd/>
        </a:ln>
      </xdr:spPr>
    </xdr:pic>
    <xdr:clientData/>
  </xdr:twoCellAnchor>
  <xdr:twoCellAnchor editAs="oneCell">
    <xdr:from>
      <xdr:col>0</xdr:col>
      <xdr:colOff>219075</xdr:colOff>
      <xdr:row>35</xdr:row>
      <xdr:rowOff>180975</xdr:rowOff>
    </xdr:from>
    <xdr:to>
      <xdr:col>2</xdr:col>
      <xdr:colOff>276225</xdr:colOff>
      <xdr:row>36</xdr:row>
      <xdr:rowOff>276225</xdr:rowOff>
    </xdr:to>
    <xdr:pic>
      <xdr:nvPicPr>
        <xdr:cNvPr id="258940" name="Resim 1"/>
        <xdr:cNvPicPr>
          <a:picLocks noChangeAspect="1"/>
        </xdr:cNvPicPr>
      </xdr:nvPicPr>
      <xdr:blipFill>
        <a:blip xmlns:r="http://schemas.openxmlformats.org/officeDocument/2006/relationships" r:embed="rId3" cstate="print"/>
        <a:srcRect/>
        <a:stretch>
          <a:fillRect/>
        </a:stretch>
      </xdr:blipFill>
      <xdr:spPr bwMode="auto">
        <a:xfrm>
          <a:off x="219075" y="21688425"/>
          <a:ext cx="733425" cy="981075"/>
        </a:xfrm>
        <a:prstGeom prst="rect">
          <a:avLst/>
        </a:prstGeom>
        <a:noFill/>
        <a:ln w="9525">
          <a:noFill/>
          <a:miter lim="800000"/>
          <a:headEnd/>
          <a:tailEnd/>
        </a:ln>
      </xdr:spPr>
    </xdr:pic>
    <xdr:clientData/>
  </xdr:twoCellAnchor>
  <xdr:twoCellAnchor editAs="oneCell">
    <xdr:from>
      <xdr:col>62</xdr:col>
      <xdr:colOff>190499</xdr:colOff>
      <xdr:row>35</xdr:row>
      <xdr:rowOff>183833</xdr:rowOff>
    </xdr:from>
    <xdr:to>
      <xdr:col>66</xdr:col>
      <xdr:colOff>899220</xdr:colOff>
      <xdr:row>36</xdr:row>
      <xdr:rowOff>323248</xdr:rowOff>
    </xdr:to>
    <xdr:pic>
      <xdr:nvPicPr>
        <xdr:cNvPr id="9"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28270199" y="21674138"/>
          <a:ext cx="1971675" cy="103287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466725</xdr:colOff>
      <xdr:row>0</xdr:row>
      <xdr:rowOff>152400</xdr:rowOff>
    </xdr:from>
    <xdr:to>
      <xdr:col>3</xdr:col>
      <xdr:colOff>285750</xdr:colOff>
      <xdr:row>0</xdr:row>
      <xdr:rowOff>771525</xdr:rowOff>
    </xdr:to>
    <xdr:pic>
      <xdr:nvPicPr>
        <xdr:cNvPr id="258942" name="Resim 1"/>
        <xdr:cNvPicPr>
          <a:picLocks noChangeAspect="1"/>
        </xdr:cNvPicPr>
      </xdr:nvPicPr>
      <xdr:blipFill>
        <a:blip xmlns:r="http://schemas.openxmlformats.org/officeDocument/2006/relationships" r:embed="rId4" cstate="print"/>
        <a:srcRect/>
        <a:stretch>
          <a:fillRect/>
        </a:stretch>
      </xdr:blipFill>
      <xdr:spPr bwMode="auto">
        <a:xfrm>
          <a:off x="1143000" y="152400"/>
          <a:ext cx="638175" cy="619125"/>
        </a:xfrm>
        <a:prstGeom prst="rect">
          <a:avLst/>
        </a:prstGeom>
        <a:noFill/>
        <a:ln w="9525">
          <a:noFill/>
          <a:miter lim="800000"/>
          <a:headEnd/>
          <a:tailEnd/>
        </a:ln>
      </xdr:spPr>
    </xdr:pic>
    <xdr:clientData/>
  </xdr:twoCellAnchor>
  <xdr:twoCellAnchor editAs="oneCell">
    <xdr:from>
      <xdr:col>1</xdr:col>
      <xdr:colOff>781050</xdr:colOff>
      <xdr:row>35</xdr:row>
      <xdr:rowOff>219075</xdr:rowOff>
    </xdr:from>
    <xdr:to>
      <xdr:col>2</xdr:col>
      <xdr:colOff>638175</xdr:colOff>
      <xdr:row>35</xdr:row>
      <xdr:rowOff>828675</xdr:rowOff>
    </xdr:to>
    <xdr:pic>
      <xdr:nvPicPr>
        <xdr:cNvPr id="258943" name="Resim 1"/>
        <xdr:cNvPicPr>
          <a:picLocks noChangeAspect="1"/>
        </xdr:cNvPicPr>
      </xdr:nvPicPr>
      <xdr:blipFill>
        <a:blip xmlns:r="http://schemas.openxmlformats.org/officeDocument/2006/relationships" r:embed="rId5" cstate="print"/>
        <a:srcRect/>
        <a:stretch>
          <a:fillRect/>
        </a:stretch>
      </xdr:blipFill>
      <xdr:spPr bwMode="auto">
        <a:xfrm>
          <a:off x="676275" y="21726525"/>
          <a:ext cx="638175" cy="609600"/>
        </a:xfrm>
        <a:prstGeom prst="rect">
          <a:avLst/>
        </a:prstGeom>
        <a:noFill/>
        <a:ln w="9525">
          <a:noFill/>
          <a:miter lim="800000"/>
          <a:headEnd/>
          <a:tailEnd/>
        </a:ln>
      </xdr:spPr>
    </xdr:pic>
    <xdr:clientData/>
  </xdr:twoCellAnchor>
  <xdr:twoCellAnchor editAs="oneCell">
    <xdr:from>
      <xdr:col>0</xdr:col>
      <xdr:colOff>285750</xdr:colOff>
      <xdr:row>0</xdr:row>
      <xdr:rowOff>152400</xdr:rowOff>
    </xdr:from>
    <xdr:to>
      <xdr:col>2</xdr:col>
      <xdr:colOff>266700</xdr:colOff>
      <xdr:row>0</xdr:row>
      <xdr:rowOff>819150</xdr:rowOff>
    </xdr:to>
    <xdr:pic>
      <xdr:nvPicPr>
        <xdr:cNvPr id="258944" name="Resim 5"/>
        <xdr:cNvPicPr>
          <a:picLocks noChangeAspect="1"/>
        </xdr:cNvPicPr>
      </xdr:nvPicPr>
      <xdr:blipFill>
        <a:blip xmlns:r="http://schemas.openxmlformats.org/officeDocument/2006/relationships" r:embed="rId6" cstate="print"/>
        <a:srcRect/>
        <a:stretch>
          <a:fillRect/>
        </a:stretch>
      </xdr:blipFill>
      <xdr:spPr bwMode="auto">
        <a:xfrm>
          <a:off x="285750" y="152400"/>
          <a:ext cx="657225" cy="6667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67</xdr:col>
      <xdr:colOff>123825</xdr:colOff>
      <xdr:row>0</xdr:row>
      <xdr:rowOff>0</xdr:rowOff>
    </xdr:from>
    <xdr:to>
      <xdr:col>68</xdr:col>
      <xdr:colOff>190500</xdr:colOff>
      <xdr:row>1</xdr:row>
      <xdr:rowOff>142875</xdr:rowOff>
    </xdr:to>
    <xdr:pic>
      <xdr:nvPicPr>
        <xdr:cNvPr id="25159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6289000" y="0"/>
          <a:ext cx="1009650" cy="1028700"/>
        </a:xfrm>
        <a:prstGeom prst="rect">
          <a:avLst/>
        </a:prstGeom>
        <a:noFill/>
        <a:ln w="9525">
          <a:noFill/>
          <a:miter lim="800000"/>
          <a:headEnd/>
          <a:tailEnd/>
        </a:ln>
      </xdr:spPr>
    </xdr:pic>
    <xdr:clientData/>
  </xdr:twoCellAnchor>
  <xdr:twoCellAnchor editAs="oneCell">
    <xdr:from>
      <xdr:col>0</xdr:col>
      <xdr:colOff>219075</xdr:colOff>
      <xdr:row>0</xdr:row>
      <xdr:rowOff>180975</xdr:rowOff>
    </xdr:from>
    <xdr:to>
      <xdr:col>2</xdr:col>
      <xdr:colOff>123825</xdr:colOff>
      <xdr:row>0</xdr:row>
      <xdr:rowOff>790575</xdr:rowOff>
    </xdr:to>
    <xdr:pic>
      <xdr:nvPicPr>
        <xdr:cNvPr id="251598" name="Resim 1"/>
        <xdr:cNvPicPr>
          <a:picLocks noChangeAspect="1"/>
        </xdr:cNvPicPr>
      </xdr:nvPicPr>
      <xdr:blipFill>
        <a:blip xmlns:r="http://schemas.openxmlformats.org/officeDocument/2006/relationships" r:embed="rId2" cstate="print"/>
        <a:srcRect/>
        <a:stretch>
          <a:fillRect/>
        </a:stretch>
      </xdr:blipFill>
      <xdr:spPr bwMode="auto">
        <a:xfrm>
          <a:off x="219075" y="180975"/>
          <a:ext cx="581025" cy="609600"/>
        </a:xfrm>
        <a:prstGeom prst="rect">
          <a:avLst/>
        </a:prstGeom>
        <a:noFill/>
        <a:ln w="9525">
          <a:noFill/>
          <a:miter lim="800000"/>
          <a:headEnd/>
          <a:tailEnd/>
        </a:ln>
      </xdr:spPr>
    </xdr:pic>
    <xdr:clientData/>
  </xdr:twoCellAnchor>
  <xdr:twoCellAnchor editAs="oneCell">
    <xdr:from>
      <xdr:col>57</xdr:col>
      <xdr:colOff>0</xdr:colOff>
      <xdr:row>0</xdr:row>
      <xdr:rowOff>157162</xdr:rowOff>
    </xdr:from>
    <xdr:to>
      <xdr:col>67</xdr:col>
      <xdr:colOff>298479</xdr:colOff>
      <xdr:row>0</xdr:row>
      <xdr:rowOff>738187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27098625" y="166687"/>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762000</xdr:colOff>
      <xdr:row>0</xdr:row>
      <xdr:rowOff>152400</xdr:rowOff>
    </xdr:from>
    <xdr:to>
      <xdr:col>2</xdr:col>
      <xdr:colOff>628650</xdr:colOff>
      <xdr:row>0</xdr:row>
      <xdr:rowOff>771525</xdr:rowOff>
    </xdr:to>
    <xdr:pic>
      <xdr:nvPicPr>
        <xdr:cNvPr id="251600" name="Resim 1"/>
        <xdr:cNvPicPr>
          <a:picLocks noChangeAspect="1"/>
        </xdr:cNvPicPr>
      </xdr:nvPicPr>
      <xdr:blipFill>
        <a:blip xmlns:r="http://schemas.openxmlformats.org/officeDocument/2006/relationships" r:embed="rId4" cstate="print"/>
        <a:srcRect/>
        <a:stretch>
          <a:fillRect/>
        </a:stretch>
      </xdr:blipFill>
      <xdr:spPr bwMode="auto">
        <a:xfrm>
          <a:off x="676275" y="152400"/>
          <a:ext cx="628650" cy="6191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5301" name="Picture 1"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649200" y="0"/>
          <a:ext cx="733425" cy="685800"/>
        </a:xfrm>
        <a:prstGeom prst="rect">
          <a:avLst/>
        </a:prstGeom>
        <a:noFill/>
        <a:ln w="9525">
          <a:noFill/>
          <a:miter lim="800000"/>
          <a:headEnd/>
          <a:tailEnd/>
        </a:ln>
      </xdr:spPr>
    </xdr:pic>
    <xdr:clientData/>
  </xdr:twoCellAnchor>
  <xdr:twoCellAnchor editAs="oneCell">
    <xdr:from>
      <xdr:col>13</xdr:col>
      <xdr:colOff>1124774</xdr:colOff>
      <xdr:row>0</xdr:row>
      <xdr:rowOff>74082</xdr:rowOff>
    </xdr:from>
    <xdr:to>
      <xdr:col>13</xdr:col>
      <xdr:colOff>2412113</xdr:colOff>
      <xdr:row>0</xdr:row>
      <xdr:rowOff>645582</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1676569"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638175</xdr:colOff>
      <xdr:row>0</xdr:row>
      <xdr:rowOff>57150</xdr:rowOff>
    </xdr:from>
    <xdr:to>
      <xdr:col>2</xdr:col>
      <xdr:colOff>600075</xdr:colOff>
      <xdr:row>1</xdr:row>
      <xdr:rowOff>0</xdr:rowOff>
    </xdr:to>
    <xdr:pic>
      <xdr:nvPicPr>
        <xdr:cNvPr id="265303" name="Resim 1"/>
        <xdr:cNvPicPr>
          <a:picLocks noChangeAspect="1"/>
        </xdr:cNvPicPr>
      </xdr:nvPicPr>
      <xdr:blipFill>
        <a:blip xmlns:r="http://schemas.openxmlformats.org/officeDocument/2006/relationships" r:embed="rId3" cstate="print"/>
        <a:srcRect/>
        <a:stretch>
          <a:fillRect/>
        </a:stretch>
      </xdr:blipFill>
      <xdr:spPr bwMode="auto">
        <a:xfrm>
          <a:off x="962025" y="57150"/>
          <a:ext cx="628650" cy="619125"/>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428625</xdr:colOff>
      <xdr:row>1</xdr:row>
      <xdr:rowOff>76200</xdr:rowOff>
    </xdr:to>
    <xdr:pic>
      <xdr:nvPicPr>
        <xdr:cNvPr id="265304" name="Resim 5"/>
        <xdr:cNvPicPr>
          <a:picLocks noChangeAspect="1"/>
        </xdr:cNvPicPr>
      </xdr:nvPicPr>
      <xdr:blipFill>
        <a:blip xmlns:r="http://schemas.openxmlformats.org/officeDocument/2006/relationships" r:embed="rId4" cstate="print"/>
        <a:srcRect/>
        <a:stretch>
          <a:fillRect/>
        </a:stretch>
      </xdr:blipFill>
      <xdr:spPr bwMode="auto">
        <a:xfrm>
          <a:off x="95250" y="66675"/>
          <a:ext cx="657225" cy="685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3140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972800" y="0"/>
          <a:ext cx="733425" cy="68580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47625</xdr:colOff>
      <xdr:row>0</xdr:row>
      <xdr:rowOff>47625</xdr:rowOff>
    </xdr:from>
    <xdr:to>
      <xdr:col>2</xdr:col>
      <xdr:colOff>676275</xdr:colOff>
      <xdr:row>0</xdr:row>
      <xdr:rowOff>666750</xdr:rowOff>
    </xdr:to>
    <xdr:pic>
      <xdr:nvPicPr>
        <xdr:cNvPr id="231411" name="Resim 1"/>
        <xdr:cNvPicPr>
          <a:picLocks noChangeAspect="1"/>
        </xdr:cNvPicPr>
      </xdr:nvPicPr>
      <xdr:blipFill>
        <a:blip xmlns:r="http://schemas.openxmlformats.org/officeDocument/2006/relationships" r:embed="rId3" cstate="print"/>
        <a:srcRect/>
        <a:stretch>
          <a:fillRect/>
        </a:stretch>
      </xdr:blipFill>
      <xdr:spPr bwMode="auto">
        <a:xfrm>
          <a:off x="885825" y="47625"/>
          <a:ext cx="628650" cy="619125"/>
        </a:xfrm>
        <a:prstGeom prst="rect">
          <a:avLst/>
        </a:prstGeom>
        <a:noFill/>
        <a:ln w="9525">
          <a:noFill/>
          <a:miter lim="800000"/>
          <a:headEnd/>
          <a:tailEnd/>
        </a:ln>
      </xdr:spPr>
    </xdr:pic>
    <xdr:clientData/>
  </xdr:twoCellAnchor>
  <xdr:twoCellAnchor editAs="oneCell">
    <xdr:from>
      <xdr:col>0</xdr:col>
      <xdr:colOff>85725</xdr:colOff>
      <xdr:row>0</xdr:row>
      <xdr:rowOff>76200</xdr:rowOff>
    </xdr:from>
    <xdr:to>
      <xdr:col>1</xdr:col>
      <xdr:colOff>409575</xdr:colOff>
      <xdr:row>1</xdr:row>
      <xdr:rowOff>85725</xdr:rowOff>
    </xdr:to>
    <xdr:pic>
      <xdr:nvPicPr>
        <xdr:cNvPr id="231412" name="Resim 5"/>
        <xdr:cNvPicPr>
          <a:picLocks noChangeAspect="1"/>
        </xdr:cNvPicPr>
      </xdr:nvPicPr>
      <xdr:blipFill>
        <a:blip xmlns:r="http://schemas.openxmlformats.org/officeDocument/2006/relationships" r:embed="rId4" cstate="print"/>
        <a:srcRect/>
        <a:stretch>
          <a:fillRect/>
        </a:stretch>
      </xdr:blipFill>
      <xdr:spPr bwMode="auto">
        <a:xfrm>
          <a:off x="85725" y="76200"/>
          <a:ext cx="647700" cy="6858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3345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75031" y="59532"/>
          <a:ext cx="1901562"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228600</xdr:colOff>
      <xdr:row>0</xdr:row>
      <xdr:rowOff>57150</xdr:rowOff>
    </xdr:from>
    <xdr:to>
      <xdr:col>4</xdr:col>
      <xdr:colOff>47625</xdr:colOff>
      <xdr:row>1</xdr:row>
      <xdr:rowOff>57150</xdr:rowOff>
    </xdr:to>
    <xdr:pic>
      <xdr:nvPicPr>
        <xdr:cNvPr id="233455" name="Resim 1"/>
        <xdr:cNvPicPr>
          <a:picLocks noChangeAspect="1"/>
        </xdr:cNvPicPr>
      </xdr:nvPicPr>
      <xdr:blipFill>
        <a:blip xmlns:r="http://schemas.openxmlformats.org/officeDocument/2006/relationships" r:embed="rId3" cstate="print"/>
        <a:srcRect/>
        <a:stretch>
          <a:fillRect/>
        </a:stretch>
      </xdr:blipFill>
      <xdr:spPr bwMode="auto">
        <a:xfrm>
          <a:off x="1171575" y="57150"/>
          <a:ext cx="638175" cy="619125"/>
        </a:xfrm>
        <a:prstGeom prst="rect">
          <a:avLst/>
        </a:prstGeom>
        <a:noFill/>
        <a:ln w="9525">
          <a:noFill/>
          <a:miter lim="800000"/>
          <a:headEnd/>
          <a:tailEnd/>
        </a:ln>
      </xdr:spPr>
    </xdr:pic>
    <xdr:clientData/>
  </xdr:twoCellAnchor>
  <xdr:twoCellAnchor editAs="oneCell">
    <xdr:from>
      <xdr:col>0</xdr:col>
      <xdr:colOff>114300</xdr:colOff>
      <xdr:row>0</xdr:row>
      <xdr:rowOff>104775</xdr:rowOff>
    </xdr:from>
    <xdr:to>
      <xdr:col>2</xdr:col>
      <xdr:colOff>381000</xdr:colOff>
      <xdr:row>1</xdr:row>
      <xdr:rowOff>171450</xdr:rowOff>
    </xdr:to>
    <xdr:pic>
      <xdr:nvPicPr>
        <xdr:cNvPr id="233456" name="Resim 5"/>
        <xdr:cNvPicPr>
          <a:picLocks noChangeAspect="1"/>
        </xdr:cNvPicPr>
      </xdr:nvPicPr>
      <xdr:blipFill>
        <a:blip xmlns:r="http://schemas.openxmlformats.org/officeDocument/2006/relationships" r:embed="rId4" cstate="print"/>
        <a:srcRect/>
        <a:stretch>
          <a:fillRect/>
        </a:stretch>
      </xdr:blipFill>
      <xdr:spPr bwMode="auto">
        <a:xfrm>
          <a:off x="114300" y="104775"/>
          <a:ext cx="666750" cy="6858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3447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75031" y="59532"/>
          <a:ext cx="1901562"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257175</xdr:colOff>
      <xdr:row>0</xdr:row>
      <xdr:rowOff>28575</xdr:rowOff>
    </xdr:from>
    <xdr:to>
      <xdr:col>4</xdr:col>
      <xdr:colOff>76200</xdr:colOff>
      <xdr:row>1</xdr:row>
      <xdr:rowOff>28575</xdr:rowOff>
    </xdr:to>
    <xdr:pic>
      <xdr:nvPicPr>
        <xdr:cNvPr id="234479" name="Resim 1"/>
        <xdr:cNvPicPr>
          <a:picLocks noChangeAspect="1"/>
        </xdr:cNvPicPr>
      </xdr:nvPicPr>
      <xdr:blipFill>
        <a:blip xmlns:r="http://schemas.openxmlformats.org/officeDocument/2006/relationships" r:embed="rId3" cstate="print"/>
        <a:srcRect/>
        <a:stretch>
          <a:fillRect/>
        </a:stretch>
      </xdr:blipFill>
      <xdr:spPr bwMode="auto">
        <a:xfrm>
          <a:off x="1200150" y="28575"/>
          <a:ext cx="638175" cy="619125"/>
        </a:xfrm>
        <a:prstGeom prst="rect">
          <a:avLst/>
        </a:prstGeom>
        <a:noFill/>
        <a:ln w="9525">
          <a:noFill/>
          <a:miter lim="800000"/>
          <a:headEnd/>
          <a:tailEnd/>
        </a:ln>
      </xdr:spPr>
    </xdr:pic>
    <xdr:clientData/>
  </xdr:twoCellAnchor>
  <xdr:twoCellAnchor editAs="oneCell">
    <xdr:from>
      <xdr:col>0</xdr:col>
      <xdr:colOff>180975</xdr:colOff>
      <xdr:row>0</xdr:row>
      <xdr:rowOff>114300</xdr:rowOff>
    </xdr:from>
    <xdr:to>
      <xdr:col>2</xdr:col>
      <xdr:colOff>447675</xdr:colOff>
      <xdr:row>1</xdr:row>
      <xdr:rowOff>171450</xdr:rowOff>
    </xdr:to>
    <xdr:pic>
      <xdr:nvPicPr>
        <xdr:cNvPr id="234480" name="Resim 5"/>
        <xdr:cNvPicPr>
          <a:picLocks noChangeAspect="1"/>
        </xdr:cNvPicPr>
      </xdr:nvPicPr>
      <xdr:blipFill>
        <a:blip xmlns:r="http://schemas.openxmlformats.org/officeDocument/2006/relationships" r:embed="rId4" cstate="print"/>
        <a:srcRect/>
        <a:stretch>
          <a:fillRect/>
        </a:stretch>
      </xdr:blipFill>
      <xdr:spPr bwMode="auto">
        <a:xfrm>
          <a:off x="180975" y="114300"/>
          <a:ext cx="666750" cy="6762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3549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180975</xdr:colOff>
      <xdr:row>0</xdr:row>
      <xdr:rowOff>76200</xdr:rowOff>
    </xdr:from>
    <xdr:to>
      <xdr:col>3</xdr:col>
      <xdr:colOff>809625</xdr:colOff>
      <xdr:row>1</xdr:row>
      <xdr:rowOff>76200</xdr:rowOff>
    </xdr:to>
    <xdr:pic>
      <xdr:nvPicPr>
        <xdr:cNvPr id="235495" name="Resim 1"/>
        <xdr:cNvPicPr>
          <a:picLocks noChangeAspect="1"/>
        </xdr:cNvPicPr>
      </xdr:nvPicPr>
      <xdr:blipFill>
        <a:blip xmlns:r="http://schemas.openxmlformats.org/officeDocument/2006/relationships" r:embed="rId3" cstate="print"/>
        <a:srcRect/>
        <a:stretch>
          <a:fillRect/>
        </a:stretch>
      </xdr:blipFill>
      <xdr:spPr bwMode="auto">
        <a:xfrm>
          <a:off x="1123950" y="76200"/>
          <a:ext cx="628650" cy="619125"/>
        </a:xfrm>
        <a:prstGeom prst="rect">
          <a:avLst/>
        </a:prstGeom>
        <a:noFill/>
        <a:ln w="9525">
          <a:noFill/>
          <a:miter lim="800000"/>
          <a:headEnd/>
          <a:tailEnd/>
        </a:ln>
      </xdr:spPr>
    </xdr:pic>
    <xdr:clientData/>
  </xdr:twoCellAnchor>
  <xdr:twoCellAnchor editAs="oneCell">
    <xdr:from>
      <xdr:col>0</xdr:col>
      <xdr:colOff>171450</xdr:colOff>
      <xdr:row>0</xdr:row>
      <xdr:rowOff>142875</xdr:rowOff>
    </xdr:from>
    <xdr:to>
      <xdr:col>2</xdr:col>
      <xdr:colOff>428625</xdr:colOff>
      <xdr:row>1</xdr:row>
      <xdr:rowOff>209550</xdr:rowOff>
    </xdr:to>
    <xdr:pic>
      <xdr:nvPicPr>
        <xdr:cNvPr id="235496" name="Resim 5"/>
        <xdr:cNvPicPr>
          <a:picLocks noChangeAspect="1"/>
        </xdr:cNvPicPr>
      </xdr:nvPicPr>
      <xdr:blipFill>
        <a:blip xmlns:r="http://schemas.openxmlformats.org/officeDocument/2006/relationships" r:embed="rId4" cstate="print"/>
        <a:srcRect/>
        <a:stretch>
          <a:fillRect/>
        </a:stretch>
      </xdr:blipFill>
      <xdr:spPr bwMode="auto">
        <a:xfrm>
          <a:off x="171450" y="142875"/>
          <a:ext cx="657225" cy="6858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039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371475</xdr:colOff>
      <xdr:row>0</xdr:row>
      <xdr:rowOff>66675</xdr:rowOff>
    </xdr:from>
    <xdr:to>
      <xdr:col>4</xdr:col>
      <xdr:colOff>180975</xdr:colOff>
      <xdr:row>1</xdr:row>
      <xdr:rowOff>66675</xdr:rowOff>
    </xdr:to>
    <xdr:pic>
      <xdr:nvPicPr>
        <xdr:cNvPr id="270399" name="Resim 1"/>
        <xdr:cNvPicPr>
          <a:picLocks noChangeAspect="1"/>
        </xdr:cNvPicPr>
      </xdr:nvPicPr>
      <xdr:blipFill>
        <a:blip xmlns:r="http://schemas.openxmlformats.org/officeDocument/2006/relationships" r:embed="rId3" cstate="print"/>
        <a:srcRect/>
        <a:stretch>
          <a:fillRect/>
        </a:stretch>
      </xdr:blipFill>
      <xdr:spPr bwMode="auto">
        <a:xfrm>
          <a:off x="1314450" y="66675"/>
          <a:ext cx="628650" cy="619125"/>
        </a:xfrm>
        <a:prstGeom prst="rect">
          <a:avLst/>
        </a:prstGeom>
        <a:noFill/>
        <a:ln w="9525">
          <a:noFill/>
          <a:miter lim="800000"/>
          <a:headEnd/>
          <a:tailEnd/>
        </a:ln>
      </xdr:spPr>
    </xdr:pic>
    <xdr:clientData/>
  </xdr:twoCellAnchor>
  <xdr:twoCellAnchor editAs="oneCell">
    <xdr:from>
      <xdr:col>0</xdr:col>
      <xdr:colOff>171450</xdr:colOff>
      <xdr:row>0</xdr:row>
      <xdr:rowOff>85725</xdr:rowOff>
    </xdr:from>
    <xdr:to>
      <xdr:col>2</xdr:col>
      <xdr:colOff>428625</xdr:colOff>
      <xdr:row>1</xdr:row>
      <xdr:rowOff>142875</xdr:rowOff>
    </xdr:to>
    <xdr:pic>
      <xdr:nvPicPr>
        <xdr:cNvPr id="270400" name="Resim 5"/>
        <xdr:cNvPicPr>
          <a:picLocks noChangeAspect="1"/>
        </xdr:cNvPicPr>
      </xdr:nvPicPr>
      <xdr:blipFill>
        <a:blip xmlns:r="http://schemas.openxmlformats.org/officeDocument/2006/relationships" r:embed="rId4" cstate="print"/>
        <a:srcRect/>
        <a:stretch>
          <a:fillRect/>
        </a:stretch>
      </xdr:blipFill>
      <xdr:spPr bwMode="auto">
        <a:xfrm>
          <a:off x="171450" y="85725"/>
          <a:ext cx="657225" cy="6762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2322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258550" y="0"/>
          <a:ext cx="733425" cy="68580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0</xdr:colOff>
      <xdr:row>0</xdr:row>
      <xdr:rowOff>47625</xdr:rowOff>
    </xdr:from>
    <xdr:to>
      <xdr:col>2</xdr:col>
      <xdr:colOff>638175</xdr:colOff>
      <xdr:row>0</xdr:row>
      <xdr:rowOff>666750</xdr:rowOff>
    </xdr:to>
    <xdr:pic>
      <xdr:nvPicPr>
        <xdr:cNvPr id="223231" name="Resim 1"/>
        <xdr:cNvPicPr>
          <a:picLocks noChangeAspect="1"/>
        </xdr:cNvPicPr>
      </xdr:nvPicPr>
      <xdr:blipFill>
        <a:blip xmlns:r="http://schemas.openxmlformats.org/officeDocument/2006/relationships" r:embed="rId3" cstate="print"/>
        <a:srcRect/>
        <a:stretch>
          <a:fillRect/>
        </a:stretch>
      </xdr:blipFill>
      <xdr:spPr bwMode="auto">
        <a:xfrm>
          <a:off x="838200" y="47625"/>
          <a:ext cx="638175" cy="619125"/>
        </a:xfrm>
        <a:prstGeom prst="rect">
          <a:avLst/>
        </a:prstGeom>
        <a:noFill/>
        <a:ln w="9525">
          <a:noFill/>
          <a:miter lim="800000"/>
          <a:headEnd/>
          <a:tailEnd/>
        </a:ln>
      </xdr:spPr>
    </xdr:pic>
    <xdr:clientData/>
  </xdr:twoCellAnchor>
  <xdr:twoCellAnchor editAs="oneCell">
    <xdr:from>
      <xdr:col>0</xdr:col>
      <xdr:colOff>104775</xdr:colOff>
      <xdr:row>0</xdr:row>
      <xdr:rowOff>76200</xdr:rowOff>
    </xdr:from>
    <xdr:to>
      <xdr:col>1</xdr:col>
      <xdr:colOff>438150</xdr:colOff>
      <xdr:row>1</xdr:row>
      <xdr:rowOff>85725</xdr:rowOff>
    </xdr:to>
    <xdr:pic>
      <xdr:nvPicPr>
        <xdr:cNvPr id="273408" name="Resim 5"/>
        <xdr:cNvPicPr>
          <a:picLocks noChangeAspect="1"/>
        </xdr:cNvPicPr>
      </xdr:nvPicPr>
      <xdr:blipFill>
        <a:blip xmlns:r="http://schemas.openxmlformats.org/officeDocument/2006/relationships" r:embed="rId4" cstate="print"/>
        <a:srcRect/>
        <a:stretch>
          <a:fillRect/>
        </a:stretch>
      </xdr:blipFill>
      <xdr:spPr bwMode="auto">
        <a:xfrm>
          <a:off x="104775" y="76200"/>
          <a:ext cx="657225" cy="6858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3651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209550</xdr:colOff>
      <xdr:row>0</xdr:row>
      <xdr:rowOff>66675</xdr:rowOff>
    </xdr:from>
    <xdr:to>
      <xdr:col>4</xdr:col>
      <xdr:colOff>19050</xdr:colOff>
      <xdr:row>1</xdr:row>
      <xdr:rowOff>66675</xdr:rowOff>
    </xdr:to>
    <xdr:pic>
      <xdr:nvPicPr>
        <xdr:cNvPr id="236519" name="Resim 1"/>
        <xdr:cNvPicPr>
          <a:picLocks noChangeAspect="1"/>
        </xdr:cNvPicPr>
      </xdr:nvPicPr>
      <xdr:blipFill>
        <a:blip xmlns:r="http://schemas.openxmlformats.org/officeDocument/2006/relationships" r:embed="rId3" cstate="print"/>
        <a:srcRect/>
        <a:stretch>
          <a:fillRect/>
        </a:stretch>
      </xdr:blipFill>
      <xdr:spPr bwMode="auto">
        <a:xfrm>
          <a:off x="1152525" y="66675"/>
          <a:ext cx="628650" cy="619125"/>
        </a:xfrm>
        <a:prstGeom prst="rect">
          <a:avLst/>
        </a:prstGeom>
        <a:noFill/>
        <a:ln w="9525">
          <a:noFill/>
          <a:miter lim="800000"/>
          <a:headEnd/>
          <a:tailEnd/>
        </a:ln>
      </xdr:spPr>
    </xdr:pic>
    <xdr:clientData/>
  </xdr:twoCellAnchor>
  <xdr:twoCellAnchor editAs="oneCell">
    <xdr:from>
      <xdr:col>0</xdr:col>
      <xdr:colOff>152400</xdr:colOff>
      <xdr:row>0</xdr:row>
      <xdr:rowOff>85725</xdr:rowOff>
    </xdr:from>
    <xdr:to>
      <xdr:col>2</xdr:col>
      <xdr:colOff>409575</xdr:colOff>
      <xdr:row>1</xdr:row>
      <xdr:rowOff>142875</xdr:rowOff>
    </xdr:to>
    <xdr:pic>
      <xdr:nvPicPr>
        <xdr:cNvPr id="236520" name="Resim 5"/>
        <xdr:cNvPicPr>
          <a:picLocks noChangeAspect="1"/>
        </xdr:cNvPicPr>
      </xdr:nvPicPr>
      <xdr:blipFill>
        <a:blip xmlns:r="http://schemas.openxmlformats.org/officeDocument/2006/relationships" r:embed="rId4" cstate="print"/>
        <a:srcRect/>
        <a:stretch>
          <a:fillRect/>
        </a:stretch>
      </xdr:blipFill>
      <xdr:spPr bwMode="auto">
        <a:xfrm>
          <a:off x="152400" y="85725"/>
          <a:ext cx="657225" cy="6762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3243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733425" cy="68580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85725</xdr:colOff>
      <xdr:row>0</xdr:row>
      <xdr:rowOff>28575</xdr:rowOff>
    </xdr:from>
    <xdr:to>
      <xdr:col>2</xdr:col>
      <xdr:colOff>723900</xdr:colOff>
      <xdr:row>0</xdr:row>
      <xdr:rowOff>657225</xdr:rowOff>
    </xdr:to>
    <xdr:pic>
      <xdr:nvPicPr>
        <xdr:cNvPr id="232435" name="Resim 1"/>
        <xdr:cNvPicPr>
          <a:picLocks noChangeAspect="1"/>
        </xdr:cNvPicPr>
      </xdr:nvPicPr>
      <xdr:blipFill>
        <a:blip xmlns:r="http://schemas.openxmlformats.org/officeDocument/2006/relationships" r:embed="rId3" cstate="print"/>
        <a:srcRect/>
        <a:stretch>
          <a:fillRect/>
        </a:stretch>
      </xdr:blipFill>
      <xdr:spPr bwMode="auto">
        <a:xfrm>
          <a:off x="923925" y="28575"/>
          <a:ext cx="638175" cy="628650"/>
        </a:xfrm>
        <a:prstGeom prst="rect">
          <a:avLst/>
        </a:prstGeom>
        <a:noFill/>
        <a:ln w="9525">
          <a:noFill/>
          <a:miter lim="800000"/>
          <a:headEnd/>
          <a:tailEnd/>
        </a:ln>
      </xdr:spPr>
    </xdr:pic>
    <xdr:clientData/>
  </xdr:twoCellAnchor>
  <xdr:twoCellAnchor editAs="oneCell">
    <xdr:from>
      <xdr:col>0</xdr:col>
      <xdr:colOff>114300</xdr:colOff>
      <xdr:row>0</xdr:row>
      <xdr:rowOff>95250</xdr:rowOff>
    </xdr:from>
    <xdr:to>
      <xdr:col>1</xdr:col>
      <xdr:colOff>447675</xdr:colOff>
      <xdr:row>1</xdr:row>
      <xdr:rowOff>114300</xdr:rowOff>
    </xdr:to>
    <xdr:pic>
      <xdr:nvPicPr>
        <xdr:cNvPr id="232436" name="Resim 5"/>
        <xdr:cNvPicPr>
          <a:picLocks noChangeAspect="1"/>
        </xdr:cNvPicPr>
      </xdr:nvPicPr>
      <xdr:blipFill>
        <a:blip xmlns:r="http://schemas.openxmlformats.org/officeDocument/2006/relationships" r:embed="rId4" cstate="print"/>
        <a:srcRect/>
        <a:stretch>
          <a:fillRect/>
        </a:stretch>
      </xdr:blipFill>
      <xdr:spPr bwMode="auto">
        <a:xfrm>
          <a:off x="114300" y="95250"/>
          <a:ext cx="657225" cy="6953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73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733425" cy="685800"/>
        </a:xfrm>
        <a:prstGeom prst="rect">
          <a:avLst/>
        </a:prstGeom>
        <a:noFill/>
        <a:ln w="9525">
          <a:noFill/>
          <a:miter lim="800000"/>
          <a:headEnd/>
          <a:tailEnd/>
        </a:ln>
      </xdr:spPr>
    </xdr:pic>
    <xdr:clientData/>
  </xdr:twoCellAnchor>
  <xdr:twoCellAnchor editAs="oneCell">
    <xdr:from>
      <xdr:col>13</xdr:col>
      <xdr:colOff>294406</xdr:colOff>
      <xdr:row>0</xdr:row>
      <xdr:rowOff>52915</xdr:rowOff>
    </xdr:from>
    <xdr:to>
      <xdr:col>13</xdr:col>
      <xdr:colOff>1572330</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145161"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95250</xdr:colOff>
      <xdr:row>0</xdr:row>
      <xdr:rowOff>57150</xdr:rowOff>
    </xdr:from>
    <xdr:to>
      <xdr:col>2</xdr:col>
      <xdr:colOff>733425</xdr:colOff>
      <xdr:row>1</xdr:row>
      <xdr:rowOff>0</xdr:rowOff>
    </xdr:to>
    <xdr:pic>
      <xdr:nvPicPr>
        <xdr:cNvPr id="267347" name="Resim 1"/>
        <xdr:cNvPicPr>
          <a:picLocks noChangeAspect="1"/>
        </xdr:cNvPicPr>
      </xdr:nvPicPr>
      <xdr:blipFill>
        <a:blip xmlns:r="http://schemas.openxmlformats.org/officeDocument/2006/relationships" r:embed="rId3" cstate="print"/>
        <a:srcRect/>
        <a:stretch>
          <a:fillRect/>
        </a:stretch>
      </xdr:blipFill>
      <xdr:spPr bwMode="auto">
        <a:xfrm>
          <a:off x="933450" y="57150"/>
          <a:ext cx="638175" cy="619125"/>
        </a:xfrm>
        <a:prstGeom prst="rect">
          <a:avLst/>
        </a:prstGeom>
        <a:noFill/>
        <a:ln w="9525">
          <a:noFill/>
          <a:miter lim="800000"/>
          <a:headEnd/>
          <a:tailEnd/>
        </a:ln>
      </xdr:spPr>
    </xdr:pic>
    <xdr:clientData/>
  </xdr:twoCellAnchor>
  <xdr:twoCellAnchor editAs="oneCell">
    <xdr:from>
      <xdr:col>0</xdr:col>
      <xdr:colOff>114300</xdr:colOff>
      <xdr:row>0</xdr:row>
      <xdr:rowOff>76200</xdr:rowOff>
    </xdr:from>
    <xdr:to>
      <xdr:col>1</xdr:col>
      <xdr:colOff>447675</xdr:colOff>
      <xdr:row>1</xdr:row>
      <xdr:rowOff>85725</xdr:rowOff>
    </xdr:to>
    <xdr:pic>
      <xdr:nvPicPr>
        <xdr:cNvPr id="267348" name="Resim 5"/>
        <xdr:cNvPicPr>
          <a:picLocks noChangeAspect="1"/>
        </xdr:cNvPicPr>
      </xdr:nvPicPr>
      <xdr:blipFill>
        <a:blip xmlns:r="http://schemas.openxmlformats.org/officeDocument/2006/relationships" r:embed="rId4" cstate="print"/>
        <a:srcRect/>
        <a:stretch>
          <a:fillRect/>
        </a:stretch>
      </xdr:blipFill>
      <xdr:spPr bwMode="auto">
        <a:xfrm>
          <a:off x="114300" y="76200"/>
          <a:ext cx="657225" cy="6858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55558"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6375" y="59532"/>
          <a:ext cx="1903944"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152400</xdr:colOff>
      <xdr:row>0</xdr:row>
      <xdr:rowOff>76200</xdr:rowOff>
    </xdr:from>
    <xdr:to>
      <xdr:col>3</xdr:col>
      <xdr:colOff>781050</xdr:colOff>
      <xdr:row>1</xdr:row>
      <xdr:rowOff>76200</xdr:rowOff>
    </xdr:to>
    <xdr:pic>
      <xdr:nvPicPr>
        <xdr:cNvPr id="255560" name="Resim 1"/>
        <xdr:cNvPicPr>
          <a:picLocks noChangeAspect="1"/>
        </xdr:cNvPicPr>
      </xdr:nvPicPr>
      <xdr:blipFill>
        <a:blip xmlns:r="http://schemas.openxmlformats.org/officeDocument/2006/relationships" r:embed="rId3" cstate="print"/>
        <a:srcRect/>
        <a:stretch>
          <a:fillRect/>
        </a:stretch>
      </xdr:blipFill>
      <xdr:spPr bwMode="auto">
        <a:xfrm>
          <a:off x="1095375" y="76200"/>
          <a:ext cx="628650" cy="619125"/>
        </a:xfrm>
        <a:prstGeom prst="rect">
          <a:avLst/>
        </a:prstGeom>
        <a:noFill/>
        <a:ln w="9525">
          <a:noFill/>
          <a:miter lim="800000"/>
          <a:headEnd/>
          <a:tailEnd/>
        </a:ln>
      </xdr:spPr>
    </xdr:pic>
    <xdr:clientData/>
  </xdr:twoCellAnchor>
  <xdr:twoCellAnchor editAs="oneCell">
    <xdr:from>
      <xdr:col>0</xdr:col>
      <xdr:colOff>152400</xdr:colOff>
      <xdr:row>0</xdr:row>
      <xdr:rowOff>114300</xdr:rowOff>
    </xdr:from>
    <xdr:to>
      <xdr:col>2</xdr:col>
      <xdr:colOff>419100</xdr:colOff>
      <xdr:row>1</xdr:row>
      <xdr:rowOff>171450</xdr:rowOff>
    </xdr:to>
    <xdr:pic>
      <xdr:nvPicPr>
        <xdr:cNvPr id="255561" name="Resim 5"/>
        <xdr:cNvPicPr>
          <a:picLocks noChangeAspect="1"/>
        </xdr:cNvPicPr>
      </xdr:nvPicPr>
      <xdr:blipFill>
        <a:blip xmlns:r="http://schemas.openxmlformats.org/officeDocument/2006/relationships" r:embed="rId4" cstate="print"/>
        <a:srcRect/>
        <a:stretch>
          <a:fillRect/>
        </a:stretch>
      </xdr:blipFill>
      <xdr:spPr bwMode="auto">
        <a:xfrm>
          <a:off x="152400" y="114300"/>
          <a:ext cx="666750" cy="6762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223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733425" cy="68580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95250</xdr:colOff>
      <xdr:row>0</xdr:row>
      <xdr:rowOff>57150</xdr:rowOff>
    </xdr:from>
    <xdr:to>
      <xdr:col>2</xdr:col>
      <xdr:colOff>733425</xdr:colOff>
      <xdr:row>1</xdr:row>
      <xdr:rowOff>0</xdr:rowOff>
    </xdr:to>
    <xdr:pic>
      <xdr:nvPicPr>
        <xdr:cNvPr id="262239" name="Resim 1"/>
        <xdr:cNvPicPr>
          <a:picLocks noChangeAspect="1"/>
        </xdr:cNvPicPr>
      </xdr:nvPicPr>
      <xdr:blipFill>
        <a:blip xmlns:r="http://schemas.openxmlformats.org/officeDocument/2006/relationships" r:embed="rId3" cstate="print"/>
        <a:srcRect/>
        <a:stretch>
          <a:fillRect/>
        </a:stretch>
      </xdr:blipFill>
      <xdr:spPr bwMode="auto">
        <a:xfrm>
          <a:off x="933450" y="57150"/>
          <a:ext cx="638175" cy="619125"/>
        </a:xfrm>
        <a:prstGeom prst="rect">
          <a:avLst/>
        </a:prstGeom>
        <a:noFill/>
        <a:ln w="9525">
          <a:noFill/>
          <a:miter lim="800000"/>
          <a:headEnd/>
          <a:tailEnd/>
        </a:ln>
      </xdr:spPr>
    </xdr:pic>
    <xdr:clientData/>
  </xdr:twoCellAnchor>
  <xdr:twoCellAnchor editAs="oneCell">
    <xdr:from>
      <xdr:col>0</xdr:col>
      <xdr:colOff>85725</xdr:colOff>
      <xdr:row>0</xdr:row>
      <xdr:rowOff>57150</xdr:rowOff>
    </xdr:from>
    <xdr:to>
      <xdr:col>1</xdr:col>
      <xdr:colOff>419100</xdr:colOff>
      <xdr:row>1</xdr:row>
      <xdr:rowOff>66675</xdr:rowOff>
    </xdr:to>
    <xdr:pic>
      <xdr:nvPicPr>
        <xdr:cNvPr id="262240" name="Resim 5"/>
        <xdr:cNvPicPr>
          <a:picLocks noChangeAspect="1"/>
        </xdr:cNvPicPr>
      </xdr:nvPicPr>
      <xdr:blipFill>
        <a:blip xmlns:r="http://schemas.openxmlformats.org/officeDocument/2006/relationships" r:embed="rId4" cstate="print"/>
        <a:srcRect/>
        <a:stretch>
          <a:fillRect/>
        </a:stretch>
      </xdr:blipFill>
      <xdr:spPr bwMode="auto">
        <a:xfrm>
          <a:off x="85725" y="57150"/>
          <a:ext cx="657225" cy="6858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67</xdr:col>
      <xdr:colOff>123825</xdr:colOff>
      <xdr:row>0</xdr:row>
      <xdr:rowOff>0</xdr:rowOff>
    </xdr:from>
    <xdr:to>
      <xdr:col>68</xdr:col>
      <xdr:colOff>190500</xdr:colOff>
      <xdr:row>1</xdr:row>
      <xdr:rowOff>142875</xdr:rowOff>
    </xdr:to>
    <xdr:pic>
      <xdr:nvPicPr>
        <xdr:cNvPr id="26029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117925" y="0"/>
          <a:ext cx="1009650" cy="1028700"/>
        </a:xfrm>
        <a:prstGeom prst="rect">
          <a:avLst/>
        </a:prstGeom>
        <a:noFill/>
        <a:ln w="9525">
          <a:noFill/>
          <a:miter lim="800000"/>
          <a:headEnd/>
          <a:tailEnd/>
        </a:ln>
      </xdr:spPr>
    </xdr:pic>
    <xdr:clientData/>
  </xdr:twoCellAnchor>
  <xdr:twoCellAnchor editAs="oneCell">
    <xdr:from>
      <xdr:col>61</xdr:col>
      <xdr:colOff>150495</xdr:colOff>
      <xdr:row>0</xdr:row>
      <xdr:rowOff>157162</xdr:rowOff>
    </xdr:from>
    <xdr:to>
      <xdr:col>65</xdr:col>
      <xdr:colOff>191823</xdr:colOff>
      <xdr:row>0</xdr:row>
      <xdr:rowOff>738187</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27908250" y="166687"/>
          <a:ext cx="130622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771525</xdr:colOff>
      <xdr:row>0</xdr:row>
      <xdr:rowOff>142875</xdr:rowOff>
    </xdr:from>
    <xdr:to>
      <xdr:col>3</xdr:col>
      <xdr:colOff>714375</xdr:colOff>
      <xdr:row>1</xdr:row>
      <xdr:rowOff>9525</xdr:rowOff>
    </xdr:to>
    <xdr:pic>
      <xdr:nvPicPr>
        <xdr:cNvPr id="260295" name="Resim 1"/>
        <xdr:cNvPicPr>
          <a:picLocks noChangeAspect="1"/>
        </xdr:cNvPicPr>
      </xdr:nvPicPr>
      <xdr:blipFill>
        <a:blip xmlns:r="http://schemas.openxmlformats.org/officeDocument/2006/relationships" r:embed="rId3" cstate="print"/>
        <a:srcRect/>
        <a:stretch>
          <a:fillRect/>
        </a:stretch>
      </xdr:blipFill>
      <xdr:spPr bwMode="auto">
        <a:xfrm>
          <a:off x="1447800" y="142875"/>
          <a:ext cx="762000" cy="752475"/>
        </a:xfrm>
        <a:prstGeom prst="rect">
          <a:avLst/>
        </a:prstGeom>
        <a:noFill/>
        <a:ln w="9525">
          <a:noFill/>
          <a:miter lim="800000"/>
          <a:headEnd/>
          <a:tailEnd/>
        </a:ln>
      </xdr:spPr>
    </xdr:pic>
    <xdr:clientData/>
  </xdr:twoCellAnchor>
  <xdr:twoCellAnchor editAs="oneCell">
    <xdr:from>
      <xdr:col>0</xdr:col>
      <xdr:colOff>247650</xdr:colOff>
      <xdr:row>0</xdr:row>
      <xdr:rowOff>190500</xdr:rowOff>
    </xdr:from>
    <xdr:to>
      <xdr:col>2</xdr:col>
      <xdr:colOff>228600</xdr:colOff>
      <xdr:row>0</xdr:row>
      <xdr:rowOff>866775</xdr:rowOff>
    </xdr:to>
    <xdr:pic>
      <xdr:nvPicPr>
        <xdr:cNvPr id="260296" name="Resim 5"/>
        <xdr:cNvPicPr>
          <a:picLocks noChangeAspect="1"/>
        </xdr:cNvPicPr>
      </xdr:nvPicPr>
      <xdr:blipFill>
        <a:blip xmlns:r="http://schemas.openxmlformats.org/officeDocument/2006/relationships" r:embed="rId4" cstate="print"/>
        <a:srcRect/>
        <a:stretch>
          <a:fillRect/>
        </a:stretch>
      </xdr:blipFill>
      <xdr:spPr bwMode="auto">
        <a:xfrm>
          <a:off x="247650" y="190500"/>
          <a:ext cx="657225" cy="6762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4281" name="Picture 1"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63450" y="0"/>
          <a:ext cx="733425" cy="685800"/>
        </a:xfrm>
        <a:prstGeom prst="rect">
          <a:avLst/>
        </a:prstGeom>
        <a:noFill/>
        <a:ln w="9525">
          <a:noFill/>
          <a:miter lim="800000"/>
          <a:headEnd/>
          <a:tailEnd/>
        </a:ln>
      </xdr:spPr>
    </xdr:pic>
    <xdr:clientData/>
  </xdr:twoCellAnchor>
  <xdr:twoCellAnchor editAs="oneCell">
    <xdr:from>
      <xdr:col>13</xdr:col>
      <xdr:colOff>1141919</xdr:colOff>
      <xdr:row>0</xdr:row>
      <xdr:rowOff>74082</xdr:rowOff>
    </xdr:from>
    <xdr:to>
      <xdr:col>13</xdr:col>
      <xdr:colOff>2430914</xdr:colOff>
      <xdr:row>0</xdr:row>
      <xdr:rowOff>645582</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1676569"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171450</xdr:colOff>
      <xdr:row>0</xdr:row>
      <xdr:rowOff>57150</xdr:rowOff>
    </xdr:from>
    <xdr:to>
      <xdr:col>2</xdr:col>
      <xdr:colOff>809625</xdr:colOff>
      <xdr:row>1</xdr:row>
      <xdr:rowOff>0</xdr:rowOff>
    </xdr:to>
    <xdr:pic>
      <xdr:nvPicPr>
        <xdr:cNvPr id="264283" name="Resim 1"/>
        <xdr:cNvPicPr>
          <a:picLocks noChangeAspect="1"/>
        </xdr:cNvPicPr>
      </xdr:nvPicPr>
      <xdr:blipFill>
        <a:blip xmlns:r="http://schemas.openxmlformats.org/officeDocument/2006/relationships" r:embed="rId3" cstate="print"/>
        <a:srcRect/>
        <a:stretch>
          <a:fillRect/>
        </a:stretch>
      </xdr:blipFill>
      <xdr:spPr bwMode="auto">
        <a:xfrm>
          <a:off x="952500" y="57150"/>
          <a:ext cx="638175" cy="619125"/>
        </a:xfrm>
        <a:prstGeom prst="rect">
          <a:avLst/>
        </a:prstGeom>
        <a:noFill/>
        <a:ln w="9525">
          <a:noFill/>
          <a:miter lim="800000"/>
          <a:headEnd/>
          <a:tailEnd/>
        </a:ln>
      </xdr:spPr>
    </xdr:pic>
    <xdr:clientData/>
  </xdr:twoCellAnchor>
  <xdr:twoCellAnchor editAs="oneCell">
    <xdr:from>
      <xdr:col>0</xdr:col>
      <xdr:colOff>114300</xdr:colOff>
      <xdr:row>0</xdr:row>
      <xdr:rowOff>95250</xdr:rowOff>
    </xdr:from>
    <xdr:to>
      <xdr:col>1</xdr:col>
      <xdr:colOff>447675</xdr:colOff>
      <xdr:row>1</xdr:row>
      <xdr:rowOff>95250</xdr:rowOff>
    </xdr:to>
    <xdr:pic>
      <xdr:nvPicPr>
        <xdr:cNvPr id="264284" name="Resim 5"/>
        <xdr:cNvPicPr>
          <a:picLocks noChangeAspect="1"/>
        </xdr:cNvPicPr>
      </xdr:nvPicPr>
      <xdr:blipFill>
        <a:blip xmlns:r="http://schemas.openxmlformats.org/officeDocument/2006/relationships" r:embed="rId4" cstate="print"/>
        <a:srcRect/>
        <a:stretch>
          <a:fillRect/>
        </a:stretch>
      </xdr:blipFill>
      <xdr:spPr bwMode="auto">
        <a:xfrm>
          <a:off x="114300" y="95250"/>
          <a:ext cx="657225" cy="67627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1609725</xdr:colOff>
      <xdr:row>0</xdr:row>
      <xdr:rowOff>0</xdr:rowOff>
    </xdr:from>
    <xdr:to>
      <xdr:col>14</xdr:col>
      <xdr:colOff>295275</xdr:colOff>
      <xdr:row>1</xdr:row>
      <xdr:rowOff>9525</xdr:rowOff>
    </xdr:to>
    <xdr:pic>
      <xdr:nvPicPr>
        <xdr:cNvPr id="25747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830050" y="0"/>
          <a:ext cx="962025" cy="685800"/>
        </a:xfrm>
        <a:prstGeom prst="rect">
          <a:avLst/>
        </a:prstGeom>
        <a:noFill/>
        <a:ln w="9525">
          <a:noFill/>
          <a:miter lim="800000"/>
          <a:headEnd/>
          <a:tailEnd/>
        </a:ln>
      </xdr:spPr>
    </xdr:pic>
    <xdr:clientData/>
  </xdr:twoCellAnchor>
  <xdr:twoCellAnchor editAs="oneCell">
    <xdr:from>
      <xdr:col>12</xdr:col>
      <xdr:colOff>661595</xdr:colOff>
      <xdr:row>0</xdr:row>
      <xdr:rowOff>9525</xdr:rowOff>
    </xdr:from>
    <xdr:to>
      <xdr:col>13</xdr:col>
      <xdr:colOff>472915</xdr:colOff>
      <xdr:row>0</xdr:row>
      <xdr:rowOff>571500</xdr:rowOff>
    </xdr:to>
    <xdr:pic>
      <xdr:nvPicPr>
        <xdr:cNvPr id="6"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478411" y="9525"/>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114300</xdr:colOff>
      <xdr:row>0</xdr:row>
      <xdr:rowOff>38100</xdr:rowOff>
    </xdr:from>
    <xdr:to>
      <xdr:col>2</xdr:col>
      <xdr:colOff>752475</xdr:colOff>
      <xdr:row>0</xdr:row>
      <xdr:rowOff>657225</xdr:rowOff>
    </xdr:to>
    <xdr:pic>
      <xdr:nvPicPr>
        <xdr:cNvPr id="257477" name="Resim 1"/>
        <xdr:cNvPicPr>
          <a:picLocks noChangeAspect="1"/>
        </xdr:cNvPicPr>
      </xdr:nvPicPr>
      <xdr:blipFill>
        <a:blip xmlns:r="http://schemas.openxmlformats.org/officeDocument/2006/relationships" r:embed="rId3" cstate="print"/>
        <a:srcRect/>
        <a:stretch>
          <a:fillRect/>
        </a:stretch>
      </xdr:blipFill>
      <xdr:spPr bwMode="auto">
        <a:xfrm>
          <a:off x="971550" y="38100"/>
          <a:ext cx="638175" cy="619125"/>
        </a:xfrm>
        <a:prstGeom prst="rect">
          <a:avLst/>
        </a:prstGeom>
        <a:noFill/>
        <a:ln w="9525">
          <a:noFill/>
          <a:miter lim="800000"/>
          <a:headEnd/>
          <a:tailEnd/>
        </a:ln>
      </xdr:spPr>
    </xdr:pic>
    <xdr:clientData/>
  </xdr:twoCellAnchor>
  <xdr:twoCellAnchor editAs="oneCell">
    <xdr:from>
      <xdr:col>0</xdr:col>
      <xdr:colOff>123825</xdr:colOff>
      <xdr:row>0</xdr:row>
      <xdr:rowOff>76200</xdr:rowOff>
    </xdr:from>
    <xdr:to>
      <xdr:col>1</xdr:col>
      <xdr:colOff>447675</xdr:colOff>
      <xdr:row>1</xdr:row>
      <xdr:rowOff>85725</xdr:rowOff>
    </xdr:to>
    <xdr:pic>
      <xdr:nvPicPr>
        <xdr:cNvPr id="257478" name="Resim 5"/>
        <xdr:cNvPicPr>
          <a:picLocks noChangeAspect="1"/>
        </xdr:cNvPicPr>
      </xdr:nvPicPr>
      <xdr:blipFill>
        <a:blip xmlns:r="http://schemas.openxmlformats.org/officeDocument/2006/relationships" r:embed="rId4" cstate="print"/>
        <a:srcRect/>
        <a:stretch>
          <a:fillRect/>
        </a:stretch>
      </xdr:blipFill>
      <xdr:spPr bwMode="auto">
        <a:xfrm>
          <a:off x="123825" y="76200"/>
          <a:ext cx="647700" cy="6858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542925</xdr:colOff>
      <xdr:row>0</xdr:row>
      <xdr:rowOff>0</xdr:rowOff>
    </xdr:from>
    <xdr:to>
      <xdr:col>12</xdr:col>
      <xdr:colOff>1276350</xdr:colOff>
      <xdr:row>1</xdr:row>
      <xdr:rowOff>9525</xdr:rowOff>
    </xdr:to>
    <xdr:pic>
      <xdr:nvPicPr>
        <xdr:cNvPr id="25356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53925" y="0"/>
          <a:ext cx="733425" cy="657225"/>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57150</xdr:rowOff>
    </xdr:to>
    <xdr:pic>
      <xdr:nvPicPr>
        <xdr:cNvPr id="253566"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38175"/>
        </a:xfrm>
        <a:prstGeom prst="rect">
          <a:avLst/>
        </a:prstGeom>
        <a:noFill/>
        <a:ln w="9525">
          <a:noFill/>
          <a:miter lim="800000"/>
          <a:headEnd/>
          <a:tailEnd/>
        </a:ln>
      </xdr:spPr>
    </xdr:pic>
    <xdr:clientData/>
  </xdr:twoCellAnchor>
  <xdr:twoCellAnchor editAs="oneCell">
    <xdr:from>
      <xdr:col>11</xdr:col>
      <xdr:colOff>248687</xdr:colOff>
      <xdr:row>0</xdr:row>
      <xdr:rowOff>5290</xdr:rowOff>
    </xdr:from>
    <xdr:to>
      <xdr:col>12</xdr:col>
      <xdr:colOff>7389</xdr:colOff>
      <xdr:row>0</xdr:row>
      <xdr:rowOff>567265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516637" y="5290"/>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809625</xdr:colOff>
      <xdr:row>0</xdr:row>
      <xdr:rowOff>66675</xdr:rowOff>
    </xdr:from>
    <xdr:to>
      <xdr:col>2</xdr:col>
      <xdr:colOff>438150</xdr:colOff>
      <xdr:row>1</xdr:row>
      <xdr:rowOff>38100</xdr:rowOff>
    </xdr:to>
    <xdr:pic>
      <xdr:nvPicPr>
        <xdr:cNvPr id="253568" name="Resim 1"/>
        <xdr:cNvPicPr>
          <a:picLocks noChangeAspect="1"/>
        </xdr:cNvPicPr>
      </xdr:nvPicPr>
      <xdr:blipFill>
        <a:blip xmlns:r="http://schemas.openxmlformats.org/officeDocument/2006/relationships" r:embed="rId4" cstate="print"/>
        <a:srcRect/>
        <a:stretch>
          <a:fillRect/>
        </a:stretch>
      </xdr:blipFill>
      <xdr:spPr bwMode="auto">
        <a:xfrm>
          <a:off x="1133475" y="66675"/>
          <a:ext cx="628650" cy="6191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2731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46481"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152400</xdr:colOff>
      <xdr:row>0</xdr:row>
      <xdr:rowOff>38100</xdr:rowOff>
    </xdr:from>
    <xdr:to>
      <xdr:col>3</xdr:col>
      <xdr:colOff>790575</xdr:colOff>
      <xdr:row>1</xdr:row>
      <xdr:rowOff>38100</xdr:rowOff>
    </xdr:to>
    <xdr:pic>
      <xdr:nvPicPr>
        <xdr:cNvPr id="227319" name="Resim 1"/>
        <xdr:cNvPicPr>
          <a:picLocks noChangeAspect="1"/>
        </xdr:cNvPicPr>
      </xdr:nvPicPr>
      <xdr:blipFill>
        <a:blip xmlns:r="http://schemas.openxmlformats.org/officeDocument/2006/relationships" r:embed="rId3" cstate="print"/>
        <a:srcRect/>
        <a:stretch>
          <a:fillRect/>
        </a:stretch>
      </xdr:blipFill>
      <xdr:spPr bwMode="auto">
        <a:xfrm>
          <a:off x="1095375" y="38100"/>
          <a:ext cx="638175" cy="619125"/>
        </a:xfrm>
        <a:prstGeom prst="rect">
          <a:avLst/>
        </a:prstGeom>
        <a:noFill/>
        <a:ln w="9525">
          <a:noFill/>
          <a:miter lim="800000"/>
          <a:headEnd/>
          <a:tailEnd/>
        </a:ln>
      </xdr:spPr>
    </xdr:pic>
    <xdr:clientData/>
  </xdr:twoCellAnchor>
  <xdr:twoCellAnchor editAs="oneCell">
    <xdr:from>
      <xdr:col>0</xdr:col>
      <xdr:colOff>142875</xdr:colOff>
      <xdr:row>0</xdr:row>
      <xdr:rowOff>85725</xdr:rowOff>
    </xdr:from>
    <xdr:to>
      <xdr:col>2</xdr:col>
      <xdr:colOff>400050</xdr:colOff>
      <xdr:row>1</xdr:row>
      <xdr:rowOff>142875</xdr:rowOff>
    </xdr:to>
    <xdr:pic>
      <xdr:nvPicPr>
        <xdr:cNvPr id="227320" name="Resim 5"/>
        <xdr:cNvPicPr>
          <a:picLocks noChangeAspect="1"/>
        </xdr:cNvPicPr>
      </xdr:nvPicPr>
      <xdr:blipFill>
        <a:blip xmlns:r="http://schemas.openxmlformats.org/officeDocument/2006/relationships" r:embed="rId4" cstate="print"/>
        <a:srcRect/>
        <a:stretch>
          <a:fillRect/>
        </a:stretch>
      </xdr:blipFill>
      <xdr:spPr bwMode="auto">
        <a:xfrm>
          <a:off x="142875" y="85725"/>
          <a:ext cx="657225" cy="6762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2425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74432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24254"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57150</xdr:colOff>
      <xdr:row>0</xdr:row>
      <xdr:rowOff>57150</xdr:rowOff>
    </xdr:from>
    <xdr:to>
      <xdr:col>2</xdr:col>
      <xdr:colOff>685800</xdr:colOff>
      <xdr:row>1</xdr:row>
      <xdr:rowOff>0</xdr:rowOff>
    </xdr:to>
    <xdr:pic>
      <xdr:nvPicPr>
        <xdr:cNvPr id="274432" name="Resim 1"/>
        <xdr:cNvPicPr>
          <a:picLocks noChangeAspect="1"/>
        </xdr:cNvPicPr>
      </xdr:nvPicPr>
      <xdr:blipFill>
        <a:blip xmlns:r="http://schemas.openxmlformats.org/officeDocument/2006/relationships" r:embed="rId4" cstate="print"/>
        <a:srcRect/>
        <a:stretch>
          <a:fillRect/>
        </a:stretch>
      </xdr:blipFill>
      <xdr:spPr bwMode="auto">
        <a:xfrm>
          <a:off x="895350" y="57150"/>
          <a:ext cx="628650" cy="61912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3753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944225" y="0"/>
          <a:ext cx="733425" cy="685800"/>
        </a:xfrm>
        <a:prstGeom prst="rect">
          <a:avLst/>
        </a:prstGeom>
        <a:noFill/>
        <a:ln w="9525">
          <a:noFill/>
          <a:miter lim="800000"/>
          <a:headEnd/>
          <a:tailEnd/>
        </a:ln>
      </xdr:spPr>
    </xdr:pic>
    <xdr:clientData/>
  </xdr:twoCellAnchor>
  <xdr:twoCellAnchor editAs="oneCell">
    <xdr:from>
      <xdr:col>13</xdr:col>
      <xdr:colOff>294406</xdr:colOff>
      <xdr:row>0</xdr:row>
      <xdr:rowOff>52915</xdr:rowOff>
    </xdr:from>
    <xdr:to>
      <xdr:col>13</xdr:col>
      <xdr:colOff>1581524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145161"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142875</xdr:colOff>
      <xdr:row>0</xdr:row>
      <xdr:rowOff>57150</xdr:rowOff>
    </xdr:from>
    <xdr:to>
      <xdr:col>2</xdr:col>
      <xdr:colOff>771525</xdr:colOff>
      <xdr:row>1</xdr:row>
      <xdr:rowOff>0</xdr:rowOff>
    </xdr:to>
    <xdr:pic>
      <xdr:nvPicPr>
        <xdr:cNvPr id="237539" name="Resim 1"/>
        <xdr:cNvPicPr>
          <a:picLocks noChangeAspect="1"/>
        </xdr:cNvPicPr>
      </xdr:nvPicPr>
      <xdr:blipFill>
        <a:blip xmlns:r="http://schemas.openxmlformats.org/officeDocument/2006/relationships" r:embed="rId3" cstate="print"/>
        <a:srcRect/>
        <a:stretch>
          <a:fillRect/>
        </a:stretch>
      </xdr:blipFill>
      <xdr:spPr bwMode="auto">
        <a:xfrm>
          <a:off x="981075" y="57150"/>
          <a:ext cx="628650" cy="619125"/>
        </a:xfrm>
        <a:prstGeom prst="rect">
          <a:avLst/>
        </a:prstGeom>
        <a:noFill/>
        <a:ln w="9525">
          <a:noFill/>
          <a:miter lim="800000"/>
          <a:headEnd/>
          <a:tailEnd/>
        </a:ln>
      </xdr:spPr>
    </xdr:pic>
    <xdr:clientData/>
  </xdr:twoCellAnchor>
  <xdr:twoCellAnchor editAs="oneCell">
    <xdr:from>
      <xdr:col>0</xdr:col>
      <xdr:colOff>104775</xdr:colOff>
      <xdr:row>0</xdr:row>
      <xdr:rowOff>66675</xdr:rowOff>
    </xdr:from>
    <xdr:to>
      <xdr:col>1</xdr:col>
      <xdr:colOff>438150</xdr:colOff>
      <xdr:row>1</xdr:row>
      <xdr:rowOff>76200</xdr:rowOff>
    </xdr:to>
    <xdr:pic>
      <xdr:nvPicPr>
        <xdr:cNvPr id="237540" name="Resim 5"/>
        <xdr:cNvPicPr>
          <a:picLocks noChangeAspect="1"/>
        </xdr:cNvPicPr>
      </xdr:nvPicPr>
      <xdr:blipFill>
        <a:blip xmlns:r="http://schemas.openxmlformats.org/officeDocument/2006/relationships" r:embed="rId4" cstate="print"/>
        <a:srcRect/>
        <a:stretch>
          <a:fillRect/>
        </a:stretch>
      </xdr:blipFill>
      <xdr:spPr bwMode="auto">
        <a:xfrm>
          <a:off x="104775" y="66675"/>
          <a:ext cx="657225" cy="6858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2834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46481"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247650</xdr:colOff>
      <xdr:row>0</xdr:row>
      <xdr:rowOff>95250</xdr:rowOff>
    </xdr:from>
    <xdr:to>
      <xdr:col>4</xdr:col>
      <xdr:colOff>47625</xdr:colOff>
      <xdr:row>1</xdr:row>
      <xdr:rowOff>95250</xdr:rowOff>
    </xdr:to>
    <xdr:pic>
      <xdr:nvPicPr>
        <xdr:cNvPr id="228343" name="Resim 1"/>
        <xdr:cNvPicPr>
          <a:picLocks noChangeAspect="1"/>
        </xdr:cNvPicPr>
      </xdr:nvPicPr>
      <xdr:blipFill>
        <a:blip xmlns:r="http://schemas.openxmlformats.org/officeDocument/2006/relationships" r:embed="rId3" cstate="print"/>
        <a:srcRect/>
        <a:stretch>
          <a:fillRect/>
        </a:stretch>
      </xdr:blipFill>
      <xdr:spPr bwMode="auto">
        <a:xfrm>
          <a:off x="1190625" y="95250"/>
          <a:ext cx="619125" cy="619125"/>
        </a:xfrm>
        <a:prstGeom prst="rect">
          <a:avLst/>
        </a:prstGeom>
        <a:noFill/>
        <a:ln w="9525">
          <a:noFill/>
          <a:miter lim="800000"/>
          <a:headEnd/>
          <a:tailEnd/>
        </a:ln>
      </xdr:spPr>
    </xdr:pic>
    <xdr:clientData/>
  </xdr:twoCellAnchor>
  <xdr:twoCellAnchor editAs="oneCell">
    <xdr:from>
      <xdr:col>0</xdr:col>
      <xdr:colOff>152400</xdr:colOff>
      <xdr:row>0</xdr:row>
      <xdr:rowOff>123825</xdr:rowOff>
    </xdr:from>
    <xdr:to>
      <xdr:col>2</xdr:col>
      <xdr:colOff>428625</xdr:colOff>
      <xdr:row>1</xdr:row>
      <xdr:rowOff>180975</xdr:rowOff>
    </xdr:to>
    <xdr:pic>
      <xdr:nvPicPr>
        <xdr:cNvPr id="228344" name="Resim 5"/>
        <xdr:cNvPicPr>
          <a:picLocks noChangeAspect="1"/>
        </xdr:cNvPicPr>
      </xdr:nvPicPr>
      <xdr:blipFill>
        <a:blip xmlns:r="http://schemas.openxmlformats.org/officeDocument/2006/relationships" r:embed="rId4" cstate="print"/>
        <a:srcRect/>
        <a:stretch>
          <a:fillRect/>
        </a:stretch>
      </xdr:blipFill>
      <xdr:spPr bwMode="auto">
        <a:xfrm>
          <a:off x="152400" y="123825"/>
          <a:ext cx="676275" cy="67627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59398"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573000" y="0"/>
          <a:ext cx="733425" cy="685800"/>
        </a:xfrm>
        <a:prstGeom prst="rect">
          <a:avLst/>
        </a:prstGeom>
        <a:noFill/>
        <a:ln w="9525">
          <a:noFill/>
          <a:miter lim="800000"/>
          <a:headEnd/>
          <a:tailEnd/>
        </a:ln>
      </xdr:spPr>
    </xdr:pic>
    <xdr:clientData/>
  </xdr:twoCellAnchor>
  <xdr:twoCellAnchor editAs="oneCell">
    <xdr:from>
      <xdr:col>13</xdr:col>
      <xdr:colOff>1124774</xdr:colOff>
      <xdr:row>0</xdr:row>
      <xdr:rowOff>74082</xdr:rowOff>
    </xdr:from>
    <xdr:to>
      <xdr:col>13</xdr:col>
      <xdr:colOff>2413769</xdr:colOff>
      <xdr:row>0</xdr:row>
      <xdr:rowOff>645582</xdr:rowOff>
    </xdr:to>
    <xdr:pic>
      <xdr:nvPicPr>
        <xdr:cNvPr id="6"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869061"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66675</xdr:colOff>
      <xdr:row>0</xdr:row>
      <xdr:rowOff>57150</xdr:rowOff>
    </xdr:from>
    <xdr:to>
      <xdr:col>2</xdr:col>
      <xdr:colOff>704850</xdr:colOff>
      <xdr:row>1</xdr:row>
      <xdr:rowOff>0</xdr:rowOff>
    </xdr:to>
    <xdr:pic>
      <xdr:nvPicPr>
        <xdr:cNvPr id="259400" name="Resim 1"/>
        <xdr:cNvPicPr>
          <a:picLocks noChangeAspect="1"/>
        </xdr:cNvPicPr>
      </xdr:nvPicPr>
      <xdr:blipFill>
        <a:blip xmlns:r="http://schemas.openxmlformats.org/officeDocument/2006/relationships" r:embed="rId3" cstate="print"/>
        <a:srcRect/>
        <a:stretch>
          <a:fillRect/>
        </a:stretch>
      </xdr:blipFill>
      <xdr:spPr bwMode="auto">
        <a:xfrm>
          <a:off x="1057275" y="57150"/>
          <a:ext cx="638175" cy="619125"/>
        </a:xfrm>
        <a:prstGeom prst="rect">
          <a:avLst/>
        </a:prstGeom>
        <a:noFill/>
        <a:ln w="9525">
          <a:noFill/>
          <a:miter lim="800000"/>
          <a:headEnd/>
          <a:tailEnd/>
        </a:ln>
      </xdr:spPr>
    </xdr:pic>
    <xdr:clientData/>
  </xdr:twoCellAnchor>
  <xdr:twoCellAnchor editAs="oneCell">
    <xdr:from>
      <xdr:col>0</xdr:col>
      <xdr:colOff>133350</xdr:colOff>
      <xdr:row>0</xdr:row>
      <xdr:rowOff>57150</xdr:rowOff>
    </xdr:from>
    <xdr:to>
      <xdr:col>1</xdr:col>
      <xdr:colOff>476250</xdr:colOff>
      <xdr:row>1</xdr:row>
      <xdr:rowOff>66675</xdr:rowOff>
    </xdr:to>
    <xdr:pic>
      <xdr:nvPicPr>
        <xdr:cNvPr id="259401" name="Resim 5"/>
        <xdr:cNvPicPr>
          <a:picLocks noChangeAspect="1"/>
        </xdr:cNvPicPr>
      </xdr:nvPicPr>
      <xdr:blipFill>
        <a:blip xmlns:r="http://schemas.openxmlformats.org/officeDocument/2006/relationships" r:embed="rId4" cstate="print"/>
        <a:srcRect/>
        <a:stretch>
          <a:fillRect/>
        </a:stretch>
      </xdr:blipFill>
      <xdr:spPr bwMode="auto">
        <a:xfrm>
          <a:off x="133350" y="57150"/>
          <a:ext cx="666750" cy="6858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142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190500</xdr:colOff>
      <xdr:row>0</xdr:row>
      <xdr:rowOff>66675</xdr:rowOff>
    </xdr:from>
    <xdr:to>
      <xdr:col>4</xdr:col>
      <xdr:colOff>9525</xdr:colOff>
      <xdr:row>1</xdr:row>
      <xdr:rowOff>66675</xdr:rowOff>
    </xdr:to>
    <xdr:pic>
      <xdr:nvPicPr>
        <xdr:cNvPr id="271423" name="Resim 1"/>
        <xdr:cNvPicPr>
          <a:picLocks noChangeAspect="1"/>
        </xdr:cNvPicPr>
      </xdr:nvPicPr>
      <xdr:blipFill>
        <a:blip xmlns:r="http://schemas.openxmlformats.org/officeDocument/2006/relationships" r:embed="rId3" cstate="print"/>
        <a:srcRect/>
        <a:stretch>
          <a:fillRect/>
        </a:stretch>
      </xdr:blipFill>
      <xdr:spPr bwMode="auto">
        <a:xfrm>
          <a:off x="1133475" y="66675"/>
          <a:ext cx="638175" cy="619125"/>
        </a:xfrm>
        <a:prstGeom prst="rect">
          <a:avLst/>
        </a:prstGeom>
        <a:noFill/>
        <a:ln w="9525">
          <a:noFill/>
          <a:miter lim="800000"/>
          <a:headEnd/>
          <a:tailEnd/>
        </a:ln>
      </xdr:spPr>
    </xdr:pic>
    <xdr:clientData/>
  </xdr:twoCellAnchor>
  <xdr:twoCellAnchor editAs="oneCell">
    <xdr:from>
      <xdr:col>0</xdr:col>
      <xdr:colOff>180975</xdr:colOff>
      <xdr:row>0</xdr:row>
      <xdr:rowOff>114300</xdr:rowOff>
    </xdr:from>
    <xdr:to>
      <xdr:col>2</xdr:col>
      <xdr:colOff>457200</xdr:colOff>
      <xdr:row>1</xdr:row>
      <xdr:rowOff>171450</xdr:rowOff>
    </xdr:to>
    <xdr:pic>
      <xdr:nvPicPr>
        <xdr:cNvPr id="271424" name="Resim 5"/>
        <xdr:cNvPicPr>
          <a:picLocks noChangeAspect="1"/>
        </xdr:cNvPicPr>
      </xdr:nvPicPr>
      <xdr:blipFill>
        <a:blip xmlns:r="http://schemas.openxmlformats.org/officeDocument/2006/relationships" r:embed="rId4" cstate="print"/>
        <a:srcRect/>
        <a:stretch>
          <a:fillRect/>
        </a:stretch>
      </xdr:blipFill>
      <xdr:spPr bwMode="auto">
        <a:xfrm>
          <a:off x="180975" y="114300"/>
          <a:ext cx="676275" cy="67627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632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733425" cy="685800"/>
        </a:xfrm>
        <a:prstGeom prst="rect">
          <a:avLst/>
        </a:prstGeom>
        <a:noFill/>
        <a:ln w="9525">
          <a:noFill/>
          <a:miter lim="800000"/>
          <a:headEnd/>
          <a:tailEnd/>
        </a:ln>
      </xdr:spPr>
    </xdr:pic>
    <xdr:clientData/>
  </xdr:twoCellAnchor>
  <xdr:twoCellAnchor editAs="oneCell">
    <xdr:from>
      <xdr:col>13</xdr:col>
      <xdr:colOff>294406</xdr:colOff>
      <xdr:row>0</xdr:row>
      <xdr:rowOff>52915</xdr:rowOff>
    </xdr:from>
    <xdr:to>
      <xdr:col>13</xdr:col>
      <xdr:colOff>1572330</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209550</xdr:colOff>
      <xdr:row>0</xdr:row>
      <xdr:rowOff>57150</xdr:rowOff>
    </xdr:from>
    <xdr:to>
      <xdr:col>2</xdr:col>
      <xdr:colOff>838200</xdr:colOff>
      <xdr:row>1</xdr:row>
      <xdr:rowOff>0</xdr:rowOff>
    </xdr:to>
    <xdr:pic>
      <xdr:nvPicPr>
        <xdr:cNvPr id="266327" name="Resim 1"/>
        <xdr:cNvPicPr>
          <a:picLocks noChangeAspect="1"/>
        </xdr:cNvPicPr>
      </xdr:nvPicPr>
      <xdr:blipFill>
        <a:blip xmlns:r="http://schemas.openxmlformats.org/officeDocument/2006/relationships" r:embed="rId3" cstate="print"/>
        <a:srcRect/>
        <a:stretch>
          <a:fillRect/>
        </a:stretch>
      </xdr:blipFill>
      <xdr:spPr bwMode="auto">
        <a:xfrm>
          <a:off x="1047750" y="57150"/>
          <a:ext cx="628650" cy="619125"/>
        </a:xfrm>
        <a:prstGeom prst="rect">
          <a:avLst/>
        </a:prstGeom>
        <a:noFill/>
        <a:ln w="9525">
          <a:noFill/>
          <a:miter lim="800000"/>
          <a:headEnd/>
          <a:tailEnd/>
        </a:ln>
      </xdr:spPr>
    </xdr:pic>
    <xdr:clientData/>
  </xdr:twoCellAnchor>
  <xdr:twoCellAnchor editAs="oneCell">
    <xdr:from>
      <xdr:col>0</xdr:col>
      <xdr:colOff>123825</xdr:colOff>
      <xdr:row>0</xdr:row>
      <xdr:rowOff>85725</xdr:rowOff>
    </xdr:from>
    <xdr:to>
      <xdr:col>1</xdr:col>
      <xdr:colOff>466725</xdr:colOff>
      <xdr:row>1</xdr:row>
      <xdr:rowOff>95250</xdr:rowOff>
    </xdr:to>
    <xdr:pic>
      <xdr:nvPicPr>
        <xdr:cNvPr id="266328" name="Resim 5"/>
        <xdr:cNvPicPr>
          <a:picLocks noChangeAspect="1"/>
        </xdr:cNvPicPr>
      </xdr:nvPicPr>
      <xdr:blipFill>
        <a:blip xmlns:r="http://schemas.openxmlformats.org/officeDocument/2006/relationships" r:embed="rId4" cstate="print"/>
        <a:srcRect/>
        <a:stretch>
          <a:fillRect/>
        </a:stretch>
      </xdr:blipFill>
      <xdr:spPr bwMode="auto">
        <a:xfrm>
          <a:off x="123825" y="85725"/>
          <a:ext cx="666750" cy="6858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24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75031" y="59532"/>
          <a:ext cx="1901562"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276225</xdr:colOff>
      <xdr:row>0</xdr:row>
      <xdr:rowOff>66675</xdr:rowOff>
    </xdr:from>
    <xdr:to>
      <xdr:col>4</xdr:col>
      <xdr:colOff>85725</xdr:colOff>
      <xdr:row>1</xdr:row>
      <xdr:rowOff>66675</xdr:rowOff>
    </xdr:to>
    <xdr:pic>
      <xdr:nvPicPr>
        <xdr:cNvPr id="272447" name="Resim 1"/>
        <xdr:cNvPicPr>
          <a:picLocks noChangeAspect="1"/>
        </xdr:cNvPicPr>
      </xdr:nvPicPr>
      <xdr:blipFill>
        <a:blip xmlns:r="http://schemas.openxmlformats.org/officeDocument/2006/relationships" r:embed="rId3" cstate="print"/>
        <a:srcRect/>
        <a:stretch>
          <a:fillRect/>
        </a:stretch>
      </xdr:blipFill>
      <xdr:spPr bwMode="auto">
        <a:xfrm>
          <a:off x="1219200" y="66675"/>
          <a:ext cx="628650" cy="619125"/>
        </a:xfrm>
        <a:prstGeom prst="rect">
          <a:avLst/>
        </a:prstGeom>
        <a:noFill/>
        <a:ln w="9525">
          <a:noFill/>
          <a:miter lim="800000"/>
          <a:headEnd/>
          <a:tailEnd/>
        </a:ln>
      </xdr:spPr>
    </xdr:pic>
    <xdr:clientData/>
  </xdr:twoCellAnchor>
  <xdr:twoCellAnchor editAs="oneCell">
    <xdr:from>
      <xdr:col>0</xdr:col>
      <xdr:colOff>152400</xdr:colOff>
      <xdr:row>0</xdr:row>
      <xdr:rowOff>76200</xdr:rowOff>
    </xdr:from>
    <xdr:to>
      <xdr:col>2</xdr:col>
      <xdr:colOff>428625</xdr:colOff>
      <xdr:row>1</xdr:row>
      <xdr:rowOff>133350</xdr:rowOff>
    </xdr:to>
    <xdr:pic>
      <xdr:nvPicPr>
        <xdr:cNvPr id="272448" name="Resim 5"/>
        <xdr:cNvPicPr>
          <a:picLocks noChangeAspect="1"/>
        </xdr:cNvPicPr>
      </xdr:nvPicPr>
      <xdr:blipFill>
        <a:blip xmlns:r="http://schemas.openxmlformats.org/officeDocument/2006/relationships" r:embed="rId4" cstate="print"/>
        <a:srcRect/>
        <a:stretch>
          <a:fillRect/>
        </a:stretch>
      </xdr:blipFill>
      <xdr:spPr bwMode="auto">
        <a:xfrm>
          <a:off x="152400" y="76200"/>
          <a:ext cx="676275" cy="67627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5074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992100" y="0"/>
          <a:ext cx="733425" cy="685800"/>
        </a:xfrm>
        <a:prstGeom prst="rect">
          <a:avLst/>
        </a:prstGeom>
        <a:noFill/>
        <a:ln w="9525">
          <a:noFill/>
          <a:miter lim="800000"/>
          <a:headEnd/>
          <a:tailEnd/>
        </a:ln>
      </xdr:spPr>
    </xdr:pic>
    <xdr:clientData/>
  </xdr:twoCellAnchor>
  <xdr:twoCellAnchor editAs="oneCell">
    <xdr:from>
      <xdr:col>13</xdr:col>
      <xdr:colOff>294406</xdr:colOff>
      <xdr:row>0</xdr:row>
      <xdr:rowOff>52915</xdr:rowOff>
    </xdr:from>
    <xdr:to>
      <xdr:col>13</xdr:col>
      <xdr:colOff>1589459</xdr:colOff>
      <xdr:row>0</xdr:row>
      <xdr:rowOff>622588</xdr:rowOff>
    </xdr:to>
    <xdr:pic>
      <xdr:nvPicPr>
        <xdr:cNvPr id="6"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1116711" y="52915"/>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209550</xdr:colOff>
      <xdr:row>0</xdr:row>
      <xdr:rowOff>47625</xdr:rowOff>
    </xdr:from>
    <xdr:to>
      <xdr:col>2</xdr:col>
      <xdr:colOff>838200</xdr:colOff>
      <xdr:row>1</xdr:row>
      <xdr:rowOff>0</xdr:rowOff>
    </xdr:to>
    <xdr:pic>
      <xdr:nvPicPr>
        <xdr:cNvPr id="250751" name="Resim 1"/>
        <xdr:cNvPicPr>
          <a:picLocks noChangeAspect="1"/>
        </xdr:cNvPicPr>
      </xdr:nvPicPr>
      <xdr:blipFill>
        <a:blip xmlns:r="http://schemas.openxmlformats.org/officeDocument/2006/relationships" r:embed="rId3" cstate="print"/>
        <a:srcRect/>
        <a:stretch>
          <a:fillRect/>
        </a:stretch>
      </xdr:blipFill>
      <xdr:spPr bwMode="auto">
        <a:xfrm>
          <a:off x="1066800" y="47625"/>
          <a:ext cx="628650" cy="628650"/>
        </a:xfrm>
        <a:prstGeom prst="rect">
          <a:avLst/>
        </a:prstGeom>
        <a:noFill/>
        <a:ln w="9525">
          <a:noFill/>
          <a:miter lim="800000"/>
          <a:headEnd/>
          <a:tailEnd/>
        </a:ln>
      </xdr:spPr>
    </xdr:pic>
    <xdr:clientData/>
  </xdr:twoCellAnchor>
  <xdr:twoCellAnchor editAs="oneCell">
    <xdr:from>
      <xdr:col>0</xdr:col>
      <xdr:colOff>114300</xdr:colOff>
      <xdr:row>0</xdr:row>
      <xdr:rowOff>114300</xdr:rowOff>
    </xdr:from>
    <xdr:to>
      <xdr:col>1</xdr:col>
      <xdr:colOff>457200</xdr:colOff>
      <xdr:row>1</xdr:row>
      <xdr:rowOff>123825</xdr:rowOff>
    </xdr:to>
    <xdr:pic>
      <xdr:nvPicPr>
        <xdr:cNvPr id="250752" name="Resim 5"/>
        <xdr:cNvPicPr>
          <a:picLocks noChangeAspect="1"/>
        </xdr:cNvPicPr>
      </xdr:nvPicPr>
      <xdr:blipFill>
        <a:blip xmlns:r="http://schemas.openxmlformats.org/officeDocument/2006/relationships" r:embed="rId4" cstate="print"/>
        <a:srcRect/>
        <a:stretch>
          <a:fillRect/>
        </a:stretch>
      </xdr:blipFill>
      <xdr:spPr bwMode="auto">
        <a:xfrm>
          <a:off x="114300" y="114300"/>
          <a:ext cx="666750" cy="68580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40</xdr:col>
      <xdr:colOff>247650</xdr:colOff>
      <xdr:row>0</xdr:row>
      <xdr:rowOff>266700</xdr:rowOff>
    </xdr:from>
    <xdr:to>
      <xdr:col>41</xdr:col>
      <xdr:colOff>838200</xdr:colOff>
      <xdr:row>3</xdr:row>
      <xdr:rowOff>285750</xdr:rowOff>
    </xdr:to>
    <xdr:pic>
      <xdr:nvPicPr>
        <xdr:cNvPr id="24161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8147625" y="266700"/>
          <a:ext cx="1809750" cy="1914525"/>
        </a:xfrm>
        <a:prstGeom prst="rect">
          <a:avLst/>
        </a:prstGeom>
        <a:noFill/>
        <a:ln w="9525">
          <a:noFill/>
          <a:miter lim="800000"/>
          <a:headEnd/>
          <a:tailEnd/>
        </a:ln>
      </xdr:spPr>
    </xdr:pic>
    <xdr:clientData/>
  </xdr:twoCellAnchor>
  <xdr:twoCellAnchor editAs="oneCell">
    <xdr:from>
      <xdr:col>37</xdr:col>
      <xdr:colOff>203200</xdr:colOff>
      <xdr:row>1</xdr:row>
      <xdr:rowOff>392432</xdr:rowOff>
    </xdr:from>
    <xdr:to>
      <xdr:col>40</xdr:col>
      <xdr:colOff>177496</xdr:colOff>
      <xdr:row>3</xdr:row>
      <xdr:rowOff>188260</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3639800" y="951232"/>
          <a:ext cx="2565096" cy="111662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1914525</xdr:colOff>
      <xdr:row>0</xdr:row>
      <xdr:rowOff>238125</xdr:rowOff>
    </xdr:from>
    <xdr:to>
      <xdr:col>1</xdr:col>
      <xdr:colOff>3190875</xdr:colOff>
      <xdr:row>2</xdr:row>
      <xdr:rowOff>323850</xdr:rowOff>
    </xdr:to>
    <xdr:pic>
      <xdr:nvPicPr>
        <xdr:cNvPr id="241615" name="Resim 1"/>
        <xdr:cNvPicPr>
          <a:picLocks noChangeAspect="1"/>
        </xdr:cNvPicPr>
      </xdr:nvPicPr>
      <xdr:blipFill>
        <a:blip xmlns:r="http://schemas.openxmlformats.org/officeDocument/2006/relationships" r:embed="rId3" cstate="print"/>
        <a:srcRect/>
        <a:stretch>
          <a:fillRect/>
        </a:stretch>
      </xdr:blipFill>
      <xdr:spPr bwMode="auto">
        <a:xfrm>
          <a:off x="2524125" y="238125"/>
          <a:ext cx="1276350" cy="1228725"/>
        </a:xfrm>
        <a:prstGeom prst="rect">
          <a:avLst/>
        </a:prstGeom>
        <a:noFill/>
        <a:ln w="9525">
          <a:noFill/>
          <a:miter lim="800000"/>
          <a:headEnd/>
          <a:tailEnd/>
        </a:ln>
      </xdr:spPr>
    </xdr:pic>
    <xdr:clientData/>
  </xdr:twoCellAnchor>
  <xdr:twoCellAnchor editAs="oneCell">
    <xdr:from>
      <xdr:col>0</xdr:col>
      <xdr:colOff>457200</xdr:colOff>
      <xdr:row>0</xdr:row>
      <xdr:rowOff>257175</xdr:rowOff>
    </xdr:from>
    <xdr:to>
      <xdr:col>1</xdr:col>
      <xdr:colOff>1304925</xdr:colOff>
      <xdr:row>2</xdr:row>
      <xdr:rowOff>628650</xdr:rowOff>
    </xdr:to>
    <xdr:pic>
      <xdr:nvPicPr>
        <xdr:cNvPr id="241616" name="Resim 5"/>
        <xdr:cNvPicPr>
          <a:picLocks noChangeAspect="1"/>
        </xdr:cNvPicPr>
      </xdr:nvPicPr>
      <xdr:blipFill>
        <a:blip xmlns:r="http://schemas.openxmlformats.org/officeDocument/2006/relationships" r:embed="rId4" cstate="print"/>
        <a:srcRect/>
        <a:stretch>
          <a:fillRect/>
        </a:stretch>
      </xdr:blipFill>
      <xdr:spPr bwMode="auto">
        <a:xfrm>
          <a:off x="457200" y="257175"/>
          <a:ext cx="1457325" cy="151447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3856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849100"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3856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294406</xdr:colOff>
      <xdr:row>0</xdr:row>
      <xdr:rowOff>52915</xdr:rowOff>
    </xdr:from>
    <xdr:to>
      <xdr:col>13</xdr:col>
      <xdr:colOff>1581524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145161"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219075</xdr:colOff>
      <xdr:row>0</xdr:row>
      <xdr:rowOff>57150</xdr:rowOff>
    </xdr:from>
    <xdr:to>
      <xdr:col>2</xdr:col>
      <xdr:colOff>857250</xdr:colOff>
      <xdr:row>1</xdr:row>
      <xdr:rowOff>0</xdr:rowOff>
    </xdr:to>
    <xdr:pic>
      <xdr:nvPicPr>
        <xdr:cNvPr id="238564" name="Resim 1"/>
        <xdr:cNvPicPr>
          <a:picLocks noChangeAspect="1"/>
        </xdr:cNvPicPr>
      </xdr:nvPicPr>
      <xdr:blipFill>
        <a:blip xmlns:r="http://schemas.openxmlformats.org/officeDocument/2006/relationships" r:embed="rId4" cstate="print"/>
        <a:srcRect/>
        <a:stretch>
          <a:fillRect/>
        </a:stretch>
      </xdr:blipFill>
      <xdr:spPr bwMode="auto">
        <a:xfrm>
          <a:off x="1057275" y="57150"/>
          <a:ext cx="638175" cy="619125"/>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542925</xdr:colOff>
      <xdr:row>0</xdr:row>
      <xdr:rowOff>0</xdr:rowOff>
    </xdr:from>
    <xdr:to>
      <xdr:col>12</xdr:col>
      <xdr:colOff>1276350</xdr:colOff>
      <xdr:row>1</xdr:row>
      <xdr:rowOff>9525</xdr:rowOff>
    </xdr:to>
    <xdr:pic>
      <xdr:nvPicPr>
        <xdr:cNvPr id="2525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53925" y="0"/>
          <a:ext cx="733425" cy="657225"/>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57150</xdr:rowOff>
    </xdr:to>
    <xdr:pic>
      <xdr:nvPicPr>
        <xdr:cNvPr id="252546"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38175"/>
        </a:xfrm>
        <a:prstGeom prst="rect">
          <a:avLst/>
        </a:prstGeom>
        <a:noFill/>
        <a:ln w="9525">
          <a:noFill/>
          <a:miter lim="800000"/>
          <a:headEnd/>
          <a:tailEnd/>
        </a:ln>
      </xdr:spPr>
    </xdr:pic>
    <xdr:clientData/>
  </xdr:twoCellAnchor>
  <xdr:twoCellAnchor editAs="oneCell">
    <xdr:from>
      <xdr:col>11</xdr:col>
      <xdr:colOff>248687</xdr:colOff>
      <xdr:row>0</xdr:row>
      <xdr:rowOff>5290</xdr:rowOff>
    </xdr:from>
    <xdr:to>
      <xdr:col>12</xdr:col>
      <xdr:colOff>7389</xdr:colOff>
      <xdr:row>0</xdr:row>
      <xdr:rowOff>567265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095031" y="5290"/>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695325</xdr:colOff>
      <xdr:row>0</xdr:row>
      <xdr:rowOff>38100</xdr:rowOff>
    </xdr:from>
    <xdr:to>
      <xdr:col>2</xdr:col>
      <xdr:colOff>323850</xdr:colOff>
      <xdr:row>1</xdr:row>
      <xdr:rowOff>9525</xdr:rowOff>
    </xdr:to>
    <xdr:pic>
      <xdr:nvPicPr>
        <xdr:cNvPr id="252548" name="Resim 1"/>
        <xdr:cNvPicPr>
          <a:picLocks noChangeAspect="1"/>
        </xdr:cNvPicPr>
      </xdr:nvPicPr>
      <xdr:blipFill>
        <a:blip xmlns:r="http://schemas.openxmlformats.org/officeDocument/2006/relationships" r:embed="rId4" cstate="print"/>
        <a:srcRect/>
        <a:stretch>
          <a:fillRect/>
        </a:stretch>
      </xdr:blipFill>
      <xdr:spPr bwMode="auto">
        <a:xfrm>
          <a:off x="1019175" y="38100"/>
          <a:ext cx="628650" cy="619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5456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733425" cy="68580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101644"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66675</xdr:colOff>
      <xdr:row>0</xdr:row>
      <xdr:rowOff>28575</xdr:rowOff>
    </xdr:from>
    <xdr:to>
      <xdr:col>2</xdr:col>
      <xdr:colOff>695325</xdr:colOff>
      <xdr:row>0</xdr:row>
      <xdr:rowOff>657225</xdr:rowOff>
    </xdr:to>
    <xdr:pic>
      <xdr:nvPicPr>
        <xdr:cNvPr id="254567" name="Resim 1"/>
        <xdr:cNvPicPr>
          <a:picLocks noChangeAspect="1"/>
        </xdr:cNvPicPr>
      </xdr:nvPicPr>
      <xdr:blipFill>
        <a:blip xmlns:r="http://schemas.openxmlformats.org/officeDocument/2006/relationships" r:embed="rId3" cstate="print"/>
        <a:srcRect/>
        <a:stretch>
          <a:fillRect/>
        </a:stretch>
      </xdr:blipFill>
      <xdr:spPr bwMode="auto">
        <a:xfrm>
          <a:off x="904875" y="28575"/>
          <a:ext cx="628650" cy="628650"/>
        </a:xfrm>
        <a:prstGeom prst="rect">
          <a:avLst/>
        </a:prstGeom>
        <a:noFill/>
        <a:ln w="9525">
          <a:noFill/>
          <a:miter lim="800000"/>
          <a:headEnd/>
          <a:tailEnd/>
        </a:ln>
      </xdr:spPr>
    </xdr:pic>
    <xdr:clientData/>
  </xdr:twoCellAnchor>
  <xdr:twoCellAnchor editAs="oneCell">
    <xdr:from>
      <xdr:col>0</xdr:col>
      <xdr:colOff>114300</xdr:colOff>
      <xdr:row>0</xdr:row>
      <xdr:rowOff>57150</xdr:rowOff>
    </xdr:from>
    <xdr:to>
      <xdr:col>1</xdr:col>
      <xdr:colOff>447675</xdr:colOff>
      <xdr:row>1</xdr:row>
      <xdr:rowOff>66675</xdr:rowOff>
    </xdr:to>
    <xdr:pic>
      <xdr:nvPicPr>
        <xdr:cNvPr id="254568" name="Resim 5"/>
        <xdr:cNvPicPr>
          <a:picLocks noChangeAspect="1"/>
        </xdr:cNvPicPr>
      </xdr:nvPicPr>
      <xdr:blipFill>
        <a:blip xmlns:r="http://schemas.openxmlformats.org/officeDocument/2006/relationships" r:embed="rId4" cstate="print"/>
        <a:srcRect/>
        <a:stretch>
          <a:fillRect/>
        </a:stretch>
      </xdr:blipFill>
      <xdr:spPr bwMode="auto">
        <a:xfrm>
          <a:off x="114300" y="57150"/>
          <a:ext cx="657225" cy="685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325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039475" y="0"/>
          <a:ext cx="733425" cy="685800"/>
        </a:xfrm>
        <a:prstGeom prst="rect">
          <a:avLst/>
        </a:prstGeom>
        <a:noFill/>
        <a:ln w="9525">
          <a:noFill/>
          <a:miter lim="800000"/>
          <a:headEnd/>
          <a:tailEnd/>
        </a:ln>
      </xdr:spPr>
    </xdr:pic>
    <xdr:clientData/>
  </xdr:twoCellAnchor>
  <xdr:twoCellAnchor editAs="oneCell">
    <xdr:from>
      <xdr:col>13</xdr:col>
      <xdr:colOff>302026</xdr:colOff>
      <xdr:row>0</xdr:row>
      <xdr:rowOff>52915</xdr:rowOff>
    </xdr:from>
    <xdr:to>
      <xdr:col>13</xdr:col>
      <xdr:colOff>1589144</xdr:colOff>
      <xdr:row>0</xdr:row>
      <xdr:rowOff>624415</xdr:rowOff>
    </xdr:to>
    <xdr:pic>
      <xdr:nvPicPr>
        <xdr:cNvPr id="5"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76200</xdr:colOff>
      <xdr:row>0</xdr:row>
      <xdr:rowOff>47625</xdr:rowOff>
    </xdr:from>
    <xdr:to>
      <xdr:col>2</xdr:col>
      <xdr:colOff>714375</xdr:colOff>
      <xdr:row>0</xdr:row>
      <xdr:rowOff>666750</xdr:rowOff>
    </xdr:to>
    <xdr:pic>
      <xdr:nvPicPr>
        <xdr:cNvPr id="263259" name="Resim 1"/>
        <xdr:cNvPicPr>
          <a:picLocks noChangeAspect="1"/>
        </xdr:cNvPicPr>
      </xdr:nvPicPr>
      <xdr:blipFill>
        <a:blip xmlns:r="http://schemas.openxmlformats.org/officeDocument/2006/relationships" r:embed="rId3" cstate="print"/>
        <a:srcRect/>
        <a:stretch>
          <a:fillRect/>
        </a:stretch>
      </xdr:blipFill>
      <xdr:spPr bwMode="auto">
        <a:xfrm>
          <a:off x="914400" y="47625"/>
          <a:ext cx="638175" cy="619125"/>
        </a:xfrm>
        <a:prstGeom prst="rect">
          <a:avLst/>
        </a:prstGeom>
        <a:noFill/>
        <a:ln w="9525">
          <a:noFill/>
          <a:miter lim="800000"/>
          <a:headEnd/>
          <a:tailEnd/>
        </a:ln>
      </xdr:spPr>
    </xdr:pic>
    <xdr:clientData/>
  </xdr:twoCellAnchor>
  <xdr:twoCellAnchor editAs="oneCell">
    <xdr:from>
      <xdr:col>0</xdr:col>
      <xdr:colOff>133350</xdr:colOff>
      <xdr:row>0</xdr:row>
      <xdr:rowOff>66675</xdr:rowOff>
    </xdr:from>
    <xdr:to>
      <xdr:col>1</xdr:col>
      <xdr:colOff>466725</xdr:colOff>
      <xdr:row>1</xdr:row>
      <xdr:rowOff>76200</xdr:rowOff>
    </xdr:to>
    <xdr:pic>
      <xdr:nvPicPr>
        <xdr:cNvPr id="263260" name="Resim 5"/>
        <xdr:cNvPicPr>
          <a:picLocks noChangeAspect="1"/>
        </xdr:cNvPicPr>
      </xdr:nvPicPr>
      <xdr:blipFill>
        <a:blip xmlns:r="http://schemas.openxmlformats.org/officeDocument/2006/relationships" r:embed="rId4" cstate="print"/>
        <a:srcRect/>
        <a:stretch>
          <a:fillRect/>
        </a:stretch>
      </xdr:blipFill>
      <xdr:spPr bwMode="auto">
        <a:xfrm>
          <a:off x="133350" y="66675"/>
          <a:ext cx="657225" cy="6858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25270"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209550</xdr:colOff>
      <xdr:row>0</xdr:row>
      <xdr:rowOff>95250</xdr:rowOff>
    </xdr:from>
    <xdr:to>
      <xdr:col>4</xdr:col>
      <xdr:colOff>19050</xdr:colOff>
      <xdr:row>1</xdr:row>
      <xdr:rowOff>95250</xdr:rowOff>
    </xdr:to>
    <xdr:pic>
      <xdr:nvPicPr>
        <xdr:cNvPr id="225272" name="Resim 1"/>
        <xdr:cNvPicPr>
          <a:picLocks noChangeAspect="1"/>
        </xdr:cNvPicPr>
      </xdr:nvPicPr>
      <xdr:blipFill>
        <a:blip xmlns:r="http://schemas.openxmlformats.org/officeDocument/2006/relationships" r:embed="rId3" cstate="print"/>
        <a:srcRect/>
        <a:stretch>
          <a:fillRect/>
        </a:stretch>
      </xdr:blipFill>
      <xdr:spPr bwMode="auto">
        <a:xfrm>
          <a:off x="1152525" y="95250"/>
          <a:ext cx="628650" cy="619125"/>
        </a:xfrm>
        <a:prstGeom prst="rect">
          <a:avLst/>
        </a:prstGeom>
        <a:noFill/>
        <a:ln w="9525">
          <a:noFill/>
          <a:miter lim="800000"/>
          <a:headEnd/>
          <a:tailEnd/>
        </a:ln>
      </xdr:spPr>
    </xdr:pic>
    <xdr:clientData/>
  </xdr:twoCellAnchor>
  <xdr:twoCellAnchor editAs="oneCell">
    <xdr:from>
      <xdr:col>0</xdr:col>
      <xdr:colOff>190500</xdr:colOff>
      <xdr:row>0</xdr:row>
      <xdr:rowOff>152400</xdr:rowOff>
    </xdr:from>
    <xdr:to>
      <xdr:col>2</xdr:col>
      <xdr:colOff>457200</xdr:colOff>
      <xdr:row>1</xdr:row>
      <xdr:rowOff>209550</xdr:rowOff>
    </xdr:to>
    <xdr:pic>
      <xdr:nvPicPr>
        <xdr:cNvPr id="225273" name="Resim 5"/>
        <xdr:cNvPicPr>
          <a:picLocks noChangeAspect="1"/>
        </xdr:cNvPicPr>
      </xdr:nvPicPr>
      <xdr:blipFill>
        <a:blip xmlns:r="http://schemas.openxmlformats.org/officeDocument/2006/relationships" r:embed="rId4" cstate="print"/>
        <a:srcRect/>
        <a:stretch>
          <a:fillRect/>
        </a:stretch>
      </xdr:blipFill>
      <xdr:spPr bwMode="auto">
        <a:xfrm>
          <a:off x="190500" y="152400"/>
          <a:ext cx="666750" cy="6762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2629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219075</xdr:colOff>
      <xdr:row>0</xdr:row>
      <xdr:rowOff>95250</xdr:rowOff>
    </xdr:from>
    <xdr:to>
      <xdr:col>4</xdr:col>
      <xdr:colOff>28575</xdr:colOff>
      <xdr:row>1</xdr:row>
      <xdr:rowOff>95250</xdr:rowOff>
    </xdr:to>
    <xdr:pic>
      <xdr:nvPicPr>
        <xdr:cNvPr id="226295" name="Resim 1"/>
        <xdr:cNvPicPr>
          <a:picLocks noChangeAspect="1"/>
        </xdr:cNvPicPr>
      </xdr:nvPicPr>
      <xdr:blipFill>
        <a:blip xmlns:r="http://schemas.openxmlformats.org/officeDocument/2006/relationships" r:embed="rId3" cstate="print"/>
        <a:srcRect/>
        <a:stretch>
          <a:fillRect/>
        </a:stretch>
      </xdr:blipFill>
      <xdr:spPr bwMode="auto">
        <a:xfrm>
          <a:off x="1162050" y="95250"/>
          <a:ext cx="628650" cy="619125"/>
        </a:xfrm>
        <a:prstGeom prst="rect">
          <a:avLst/>
        </a:prstGeom>
        <a:noFill/>
        <a:ln w="9525">
          <a:noFill/>
          <a:miter lim="800000"/>
          <a:headEnd/>
          <a:tailEnd/>
        </a:ln>
      </xdr:spPr>
    </xdr:pic>
    <xdr:clientData/>
  </xdr:twoCellAnchor>
  <xdr:twoCellAnchor editAs="oneCell">
    <xdr:from>
      <xdr:col>0</xdr:col>
      <xdr:colOff>180975</xdr:colOff>
      <xdr:row>0</xdr:row>
      <xdr:rowOff>123825</xdr:rowOff>
    </xdr:from>
    <xdr:to>
      <xdr:col>2</xdr:col>
      <xdr:colOff>447675</xdr:colOff>
      <xdr:row>1</xdr:row>
      <xdr:rowOff>180975</xdr:rowOff>
    </xdr:to>
    <xdr:pic>
      <xdr:nvPicPr>
        <xdr:cNvPr id="226296" name="Resim 5"/>
        <xdr:cNvPicPr>
          <a:picLocks noChangeAspect="1"/>
        </xdr:cNvPicPr>
      </xdr:nvPicPr>
      <xdr:blipFill>
        <a:blip xmlns:r="http://schemas.openxmlformats.org/officeDocument/2006/relationships" r:embed="rId4" cstate="print"/>
        <a:srcRect/>
        <a:stretch>
          <a:fillRect/>
        </a:stretch>
      </xdr:blipFill>
      <xdr:spPr bwMode="auto">
        <a:xfrm>
          <a:off x="180975" y="123825"/>
          <a:ext cx="666750" cy="6762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6834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276225</xdr:colOff>
      <xdr:row>0</xdr:row>
      <xdr:rowOff>85725</xdr:rowOff>
    </xdr:from>
    <xdr:to>
      <xdr:col>4</xdr:col>
      <xdr:colOff>85725</xdr:colOff>
      <xdr:row>1</xdr:row>
      <xdr:rowOff>85725</xdr:rowOff>
    </xdr:to>
    <xdr:pic>
      <xdr:nvPicPr>
        <xdr:cNvPr id="268351" name="Resim 1"/>
        <xdr:cNvPicPr>
          <a:picLocks noChangeAspect="1"/>
        </xdr:cNvPicPr>
      </xdr:nvPicPr>
      <xdr:blipFill>
        <a:blip xmlns:r="http://schemas.openxmlformats.org/officeDocument/2006/relationships" r:embed="rId3" cstate="print"/>
        <a:srcRect/>
        <a:stretch>
          <a:fillRect/>
        </a:stretch>
      </xdr:blipFill>
      <xdr:spPr bwMode="auto">
        <a:xfrm>
          <a:off x="1219200" y="85725"/>
          <a:ext cx="628650" cy="619125"/>
        </a:xfrm>
        <a:prstGeom prst="rect">
          <a:avLst/>
        </a:prstGeom>
        <a:noFill/>
        <a:ln w="9525">
          <a:noFill/>
          <a:miter lim="800000"/>
          <a:headEnd/>
          <a:tailEnd/>
        </a:ln>
      </xdr:spPr>
    </xdr:pic>
    <xdr:clientData/>
  </xdr:twoCellAnchor>
  <xdr:twoCellAnchor editAs="oneCell">
    <xdr:from>
      <xdr:col>0</xdr:col>
      <xdr:colOff>152400</xdr:colOff>
      <xdr:row>0</xdr:row>
      <xdr:rowOff>95250</xdr:rowOff>
    </xdr:from>
    <xdr:to>
      <xdr:col>2</xdr:col>
      <xdr:colOff>419100</xdr:colOff>
      <xdr:row>1</xdr:row>
      <xdr:rowOff>152400</xdr:rowOff>
    </xdr:to>
    <xdr:pic>
      <xdr:nvPicPr>
        <xdr:cNvPr id="268352" name="Resim 5"/>
        <xdr:cNvPicPr>
          <a:picLocks noChangeAspect="1"/>
        </xdr:cNvPicPr>
      </xdr:nvPicPr>
      <xdr:blipFill>
        <a:blip xmlns:r="http://schemas.openxmlformats.org/officeDocument/2006/relationships" r:embed="rId4" cstate="print"/>
        <a:srcRect/>
        <a:stretch>
          <a:fillRect/>
        </a:stretch>
      </xdr:blipFill>
      <xdr:spPr bwMode="auto">
        <a:xfrm>
          <a:off x="152400" y="95250"/>
          <a:ext cx="666750" cy="6762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2936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446246</xdr:colOff>
      <xdr:row>0</xdr:row>
      <xdr:rowOff>59532</xdr:rowOff>
    </xdr:from>
    <xdr:to>
      <xdr:col>13</xdr:col>
      <xdr:colOff>187567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352425</xdr:colOff>
      <xdr:row>0</xdr:row>
      <xdr:rowOff>66675</xdr:rowOff>
    </xdr:from>
    <xdr:to>
      <xdr:col>4</xdr:col>
      <xdr:colOff>171450</xdr:colOff>
      <xdr:row>1</xdr:row>
      <xdr:rowOff>66675</xdr:rowOff>
    </xdr:to>
    <xdr:pic>
      <xdr:nvPicPr>
        <xdr:cNvPr id="229367" name="Resim 1"/>
        <xdr:cNvPicPr>
          <a:picLocks noChangeAspect="1"/>
        </xdr:cNvPicPr>
      </xdr:nvPicPr>
      <xdr:blipFill>
        <a:blip xmlns:r="http://schemas.openxmlformats.org/officeDocument/2006/relationships" r:embed="rId3" cstate="print"/>
        <a:srcRect/>
        <a:stretch>
          <a:fillRect/>
        </a:stretch>
      </xdr:blipFill>
      <xdr:spPr bwMode="auto">
        <a:xfrm>
          <a:off x="1295400" y="66675"/>
          <a:ext cx="638175" cy="619125"/>
        </a:xfrm>
        <a:prstGeom prst="rect">
          <a:avLst/>
        </a:prstGeom>
        <a:noFill/>
        <a:ln w="9525">
          <a:noFill/>
          <a:miter lim="800000"/>
          <a:headEnd/>
          <a:tailEnd/>
        </a:ln>
      </xdr:spPr>
    </xdr:pic>
    <xdr:clientData/>
  </xdr:twoCellAnchor>
  <xdr:twoCellAnchor editAs="oneCell">
    <xdr:from>
      <xdr:col>0</xdr:col>
      <xdr:colOff>247650</xdr:colOff>
      <xdr:row>0</xdr:row>
      <xdr:rowOff>142875</xdr:rowOff>
    </xdr:from>
    <xdr:to>
      <xdr:col>2</xdr:col>
      <xdr:colOff>504825</xdr:colOff>
      <xdr:row>1</xdr:row>
      <xdr:rowOff>200025</xdr:rowOff>
    </xdr:to>
    <xdr:pic>
      <xdr:nvPicPr>
        <xdr:cNvPr id="229368" name="Resim 5"/>
        <xdr:cNvPicPr>
          <a:picLocks noChangeAspect="1"/>
        </xdr:cNvPicPr>
      </xdr:nvPicPr>
      <xdr:blipFill>
        <a:blip xmlns:r="http://schemas.openxmlformats.org/officeDocument/2006/relationships" r:embed="rId4" cstate="print"/>
        <a:srcRect/>
        <a:stretch>
          <a:fillRect/>
        </a:stretch>
      </xdr:blipFill>
      <xdr:spPr bwMode="auto">
        <a:xfrm>
          <a:off x="247650" y="142875"/>
          <a:ext cx="657225" cy="6762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sisler/Downloads/tgola/TASLAK%20CETVELLER%20(Form&#252;ll&#252;)/2011%20YILI%20FORM&#220;LL&#220;%20S&#304;STEMLER/GEN&#199;LER%20B&#220;Y&#220;KLER%20SALON%20DENEME/Users/pc/AppData/Local/Temp/Rar$DI00.399/bay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sisler/Downloads/SALON%20YARI&#350;MA%20CETVELLER&#3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pak"/>
      <sheetName val="Bayan"/>
      <sheetName val="100m SEÇME"/>
      <sheetName val="100m FİNAL"/>
      <sheetName val="Gülle A"/>
      <sheetName val="Gülle B"/>
      <sheetName val="Gülle Final"/>
      <sheetName val="400m"/>
      <sheetName val="Yüksek FİNAL"/>
      <sheetName val="Cirit A"/>
      <sheetName val="Cirit B"/>
      <sheetName val="Cirit Final"/>
      <sheetName val="3000m"/>
      <sheetName val="1.GÜN"/>
      <sheetName val="400m Eng"/>
      <sheetName val="200m seçme"/>
      <sheetName val="Disk A"/>
      <sheetName val="Disk B"/>
      <sheetName val="Disk FİNAL"/>
      <sheetName val="200m final"/>
      <sheetName val="Uzun A"/>
      <sheetName val="Uzun B"/>
      <sheetName val="Uzun FİNAL"/>
      <sheetName val="Sırık"/>
      <sheetName val="800m"/>
      <sheetName val="4x100m"/>
      <sheetName val="2.GÜN"/>
      <sheetName val="Çekiç"/>
      <sheetName val="Üçadım A"/>
      <sheetName val="100 m. engelli final"/>
      <sheetName val="1500m"/>
      <sheetName val="Üçadım FİNAL"/>
      <sheetName val="PUAN"/>
      <sheetName val="TOPLU PUAN TAB."/>
      <sheetName val="4x400m"/>
      <sheetName val="Prog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ayfa1"/>
    </sheetNames>
    <sheetDataSet>
      <sheetData sheetId="0"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1">
    <tabColor rgb="FFFFFF00"/>
  </sheetPr>
  <dimension ref="A1:K31"/>
  <sheetViews>
    <sheetView tabSelected="1" view="pageBreakPreview" zoomScale="112" zoomScaleNormal="100" zoomScaleSheetLayoutView="112" workbookViewId="0">
      <selection activeCell="A2" sqref="A2:K2"/>
    </sheetView>
  </sheetViews>
  <sheetFormatPr defaultRowHeight="12.75"/>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c r="A1" s="149"/>
      <c r="B1" s="150"/>
      <c r="C1" s="150"/>
      <c r="D1" s="150"/>
      <c r="E1" s="150"/>
      <c r="F1" s="150"/>
      <c r="G1" s="150"/>
      <c r="H1" s="150"/>
      <c r="I1" s="150"/>
      <c r="J1" s="150"/>
      <c r="K1" s="151"/>
    </row>
    <row r="2" spans="1:11" ht="116.25" customHeight="1">
      <c r="A2" s="505" t="s">
        <v>300</v>
      </c>
      <c r="B2" s="506"/>
      <c r="C2" s="506"/>
      <c r="D2" s="506"/>
      <c r="E2" s="506"/>
      <c r="F2" s="506"/>
      <c r="G2" s="506"/>
      <c r="H2" s="506"/>
      <c r="I2" s="506"/>
      <c r="J2" s="506"/>
      <c r="K2" s="507"/>
    </row>
    <row r="3" spans="1:11" ht="14.25">
      <c r="A3" s="152"/>
      <c r="B3" s="153"/>
      <c r="C3" s="153"/>
      <c r="D3" s="153"/>
      <c r="E3" s="153"/>
      <c r="F3" s="153"/>
      <c r="G3" s="153"/>
      <c r="H3" s="153"/>
      <c r="I3" s="153"/>
      <c r="J3" s="153"/>
      <c r="K3" s="154"/>
    </row>
    <row r="4" spans="1:11">
      <c r="A4" s="155"/>
      <c r="B4" s="156"/>
      <c r="C4" s="156"/>
      <c r="D4" s="156"/>
      <c r="E4" s="156"/>
      <c r="F4" s="156"/>
      <c r="G4" s="156"/>
      <c r="H4" s="156"/>
      <c r="I4" s="156"/>
      <c r="J4" s="156"/>
      <c r="K4" s="157"/>
    </row>
    <row r="5" spans="1:11">
      <c r="A5" s="155"/>
      <c r="B5" s="156"/>
      <c r="C5" s="156"/>
      <c r="D5" s="156"/>
      <c r="E5" s="156"/>
      <c r="F5" s="156"/>
      <c r="G5" s="156"/>
      <c r="H5" s="156"/>
      <c r="I5" s="156"/>
      <c r="J5" s="156"/>
      <c r="K5" s="157"/>
    </row>
    <row r="6" spans="1:11">
      <c r="A6" s="155"/>
      <c r="B6" s="156"/>
      <c r="C6" s="156"/>
      <c r="D6" s="156"/>
      <c r="E6" s="156"/>
      <c r="F6" s="156"/>
      <c r="G6" s="156"/>
      <c r="H6" s="156"/>
      <c r="I6" s="156"/>
      <c r="J6" s="156"/>
      <c r="K6" s="157"/>
    </row>
    <row r="7" spans="1:11">
      <c r="A7" s="155"/>
      <c r="B7" s="156"/>
      <c r="C7" s="156"/>
      <c r="D7" s="156"/>
      <c r="E7" s="156"/>
      <c r="F7" s="156"/>
      <c r="G7" s="156"/>
      <c r="H7" s="156"/>
      <c r="I7" s="156"/>
      <c r="J7" s="156"/>
      <c r="K7" s="157"/>
    </row>
    <row r="8" spans="1:11">
      <c r="A8" s="155"/>
      <c r="B8" s="156"/>
      <c r="C8" s="156"/>
      <c r="D8" s="156"/>
      <c r="E8" s="156"/>
      <c r="F8" s="156"/>
      <c r="G8" s="156"/>
      <c r="H8" s="156"/>
      <c r="I8" s="156"/>
      <c r="J8" s="156"/>
      <c r="K8" s="157"/>
    </row>
    <row r="9" spans="1:11">
      <c r="A9" s="155"/>
      <c r="B9" s="156"/>
      <c r="C9" s="156"/>
      <c r="D9" s="156"/>
      <c r="E9" s="156"/>
      <c r="F9" s="156"/>
      <c r="G9" s="156"/>
      <c r="H9" s="156"/>
      <c r="I9" s="156"/>
      <c r="J9" s="156"/>
      <c r="K9" s="157"/>
    </row>
    <row r="10" spans="1:11">
      <c r="A10" s="155"/>
      <c r="B10" s="156"/>
      <c r="C10" s="156"/>
      <c r="D10" s="156"/>
      <c r="E10" s="156"/>
      <c r="F10" s="156"/>
      <c r="G10" s="156"/>
      <c r="H10" s="156"/>
      <c r="I10" s="156"/>
      <c r="J10" s="156"/>
      <c r="K10" s="157"/>
    </row>
    <row r="11" spans="1:11">
      <c r="A11" s="155"/>
      <c r="B11" s="156"/>
      <c r="C11" s="156"/>
      <c r="D11" s="156"/>
      <c r="E11" s="156"/>
      <c r="F11" s="156"/>
      <c r="G11" s="156"/>
      <c r="H11" s="156"/>
      <c r="I11" s="156"/>
      <c r="J11" s="156"/>
      <c r="K11" s="157"/>
    </row>
    <row r="12" spans="1:11" ht="51.75" customHeight="1">
      <c r="A12" s="496"/>
      <c r="B12" s="497"/>
      <c r="C12" s="497"/>
      <c r="D12" s="497"/>
      <c r="E12" s="497"/>
      <c r="F12" s="497"/>
      <c r="G12" s="497"/>
      <c r="H12" s="497"/>
      <c r="I12" s="497"/>
      <c r="J12" s="497"/>
      <c r="K12" s="498"/>
    </row>
    <row r="13" spans="1:11" ht="71.25" customHeight="1">
      <c r="A13" s="508" t="str">
        <f>F20</f>
        <v>ISPARTA</v>
      </c>
      <c r="B13" s="509"/>
      <c r="C13" s="509"/>
      <c r="D13" s="509"/>
      <c r="E13" s="509"/>
      <c r="F13" s="509"/>
      <c r="G13" s="509"/>
      <c r="H13" s="509"/>
      <c r="I13" s="509"/>
      <c r="J13" s="509"/>
      <c r="K13" s="510"/>
    </row>
    <row r="14" spans="1:11" ht="72" customHeight="1">
      <c r="A14" s="514" t="str">
        <f>F19</f>
        <v>Türkiye Üniversiteler Atletizm Şampiyonası</v>
      </c>
      <c r="B14" s="515"/>
      <c r="C14" s="515"/>
      <c r="D14" s="515"/>
      <c r="E14" s="515"/>
      <c r="F14" s="515"/>
      <c r="G14" s="515"/>
      <c r="H14" s="515"/>
      <c r="I14" s="515"/>
      <c r="J14" s="515"/>
      <c r="K14" s="516"/>
    </row>
    <row r="15" spans="1:11" ht="51.75" customHeight="1">
      <c r="A15" s="511"/>
      <c r="B15" s="512"/>
      <c r="C15" s="512"/>
      <c r="D15" s="512"/>
      <c r="E15" s="512"/>
      <c r="F15" s="512"/>
      <c r="G15" s="512"/>
      <c r="H15" s="512"/>
      <c r="I15" s="512"/>
      <c r="J15" s="512"/>
      <c r="K15" s="513"/>
    </row>
    <row r="16" spans="1:11">
      <c r="A16" s="155"/>
      <c r="B16" s="156"/>
      <c r="C16" s="156"/>
      <c r="D16" s="156"/>
      <c r="E16" s="156"/>
      <c r="F16" s="156"/>
      <c r="G16" s="156"/>
      <c r="H16" s="156"/>
      <c r="I16" s="156"/>
      <c r="J16" s="156"/>
      <c r="K16" s="157"/>
    </row>
    <row r="17" spans="1:11" ht="25.5">
      <c r="A17" s="517"/>
      <c r="B17" s="518"/>
      <c r="C17" s="518"/>
      <c r="D17" s="518"/>
      <c r="E17" s="518"/>
      <c r="F17" s="518"/>
      <c r="G17" s="518"/>
      <c r="H17" s="518"/>
      <c r="I17" s="518"/>
      <c r="J17" s="518"/>
      <c r="K17" s="519"/>
    </row>
    <row r="18" spans="1:11" ht="24.75" customHeight="1">
      <c r="A18" s="491" t="s">
        <v>92</v>
      </c>
      <c r="B18" s="492"/>
      <c r="C18" s="492"/>
      <c r="D18" s="492"/>
      <c r="E18" s="492"/>
      <c r="F18" s="492"/>
      <c r="G18" s="492"/>
      <c r="H18" s="492"/>
      <c r="I18" s="492"/>
      <c r="J18" s="492"/>
      <c r="K18" s="493"/>
    </row>
    <row r="19" spans="1:11" s="30" customFormat="1" ht="35.25" customHeight="1">
      <c r="A19" s="502" t="s">
        <v>88</v>
      </c>
      <c r="B19" s="503"/>
      <c r="C19" s="503"/>
      <c r="D19" s="503"/>
      <c r="E19" s="504"/>
      <c r="F19" s="488" t="s">
        <v>296</v>
      </c>
      <c r="G19" s="489"/>
      <c r="H19" s="489"/>
      <c r="I19" s="489"/>
      <c r="J19" s="489"/>
      <c r="K19" s="490"/>
    </row>
    <row r="20" spans="1:11" s="30" customFormat="1" ht="35.25" customHeight="1">
      <c r="A20" s="485" t="s">
        <v>89</v>
      </c>
      <c r="B20" s="486"/>
      <c r="C20" s="486"/>
      <c r="D20" s="486"/>
      <c r="E20" s="487"/>
      <c r="F20" s="488" t="s">
        <v>1148</v>
      </c>
      <c r="G20" s="489"/>
      <c r="H20" s="489"/>
      <c r="I20" s="489"/>
      <c r="J20" s="489"/>
      <c r="K20" s="490"/>
    </row>
    <row r="21" spans="1:11" s="30" customFormat="1" ht="35.25" customHeight="1">
      <c r="A21" s="485" t="s">
        <v>90</v>
      </c>
      <c r="B21" s="486"/>
      <c r="C21" s="486"/>
      <c r="D21" s="486"/>
      <c r="E21" s="487"/>
      <c r="F21" s="488" t="s">
        <v>713</v>
      </c>
      <c r="G21" s="489"/>
      <c r="H21" s="489"/>
      <c r="I21" s="489"/>
      <c r="J21" s="489"/>
      <c r="K21" s="490"/>
    </row>
    <row r="22" spans="1:11" s="30" customFormat="1" ht="35.25" customHeight="1">
      <c r="A22" s="485" t="s">
        <v>91</v>
      </c>
      <c r="B22" s="486"/>
      <c r="C22" s="486"/>
      <c r="D22" s="486"/>
      <c r="E22" s="487"/>
      <c r="F22" s="488" t="s">
        <v>1147</v>
      </c>
      <c r="G22" s="489"/>
      <c r="H22" s="489"/>
      <c r="I22" s="489"/>
      <c r="J22" s="489"/>
      <c r="K22" s="490"/>
    </row>
    <row r="23" spans="1:11" s="30" customFormat="1" ht="35.25" customHeight="1">
      <c r="A23" s="499" t="s">
        <v>93</v>
      </c>
      <c r="B23" s="500"/>
      <c r="C23" s="500"/>
      <c r="D23" s="500"/>
      <c r="E23" s="501"/>
      <c r="F23" s="438">
        <v>328</v>
      </c>
      <c r="G23" s="347"/>
      <c r="H23" s="347"/>
      <c r="I23" s="347"/>
      <c r="J23" s="347"/>
      <c r="K23" s="348"/>
    </row>
    <row r="24" spans="1:11" s="30" customFormat="1" ht="35.25" customHeight="1">
      <c r="A24" s="499" t="s">
        <v>1615</v>
      </c>
      <c r="B24" s="500"/>
      <c r="C24" s="500"/>
      <c r="D24" s="500"/>
      <c r="E24" s="501"/>
      <c r="F24" s="438">
        <v>39</v>
      </c>
      <c r="G24" s="158"/>
      <c r="H24" s="158"/>
      <c r="I24" s="158"/>
      <c r="J24" s="158"/>
      <c r="K24" s="159"/>
    </row>
    <row r="25" spans="1:11" ht="15.75">
      <c r="A25" s="483"/>
      <c r="B25" s="484"/>
      <c r="C25" s="484"/>
      <c r="D25" s="484"/>
      <c r="E25" s="484"/>
      <c r="F25" s="494"/>
      <c r="G25" s="494"/>
      <c r="H25" s="494"/>
      <c r="I25" s="494"/>
      <c r="J25" s="494"/>
      <c r="K25" s="495"/>
    </row>
    <row r="26" spans="1:11" ht="20.25">
      <c r="A26" s="480"/>
      <c r="B26" s="481"/>
      <c r="C26" s="481"/>
      <c r="D26" s="481"/>
      <c r="E26" s="481"/>
      <c r="F26" s="481"/>
      <c r="G26" s="481"/>
      <c r="H26" s="481"/>
      <c r="I26" s="481"/>
      <c r="J26" s="481"/>
      <c r="K26" s="482"/>
    </row>
    <row r="27" spans="1:11">
      <c r="A27" s="155"/>
      <c r="B27" s="156"/>
      <c r="C27" s="156"/>
      <c r="D27" s="156"/>
      <c r="E27" s="156"/>
      <c r="F27" s="156"/>
      <c r="G27" s="156"/>
      <c r="H27" s="156"/>
      <c r="I27" s="156"/>
      <c r="J27" s="156"/>
      <c r="K27" s="157"/>
    </row>
    <row r="28" spans="1:11" ht="20.25">
      <c r="A28" s="477"/>
      <c r="B28" s="478"/>
      <c r="C28" s="478"/>
      <c r="D28" s="478"/>
      <c r="E28" s="478"/>
      <c r="F28" s="478"/>
      <c r="G28" s="478"/>
      <c r="H28" s="478"/>
      <c r="I28" s="478"/>
      <c r="J28" s="478"/>
      <c r="K28" s="479"/>
    </row>
    <row r="29" spans="1:11">
      <c r="A29" s="155"/>
      <c r="B29" s="156"/>
      <c r="C29" s="156"/>
      <c r="D29" s="156"/>
      <c r="E29" s="156"/>
      <c r="F29" s="156"/>
      <c r="G29" s="156"/>
      <c r="H29" s="156"/>
      <c r="I29" s="156"/>
      <c r="J29" s="156"/>
      <c r="K29" s="157"/>
    </row>
    <row r="30" spans="1:11">
      <c r="A30" s="155"/>
      <c r="B30" s="156"/>
      <c r="C30" s="156"/>
      <c r="D30" s="156"/>
      <c r="E30" s="156"/>
      <c r="F30" s="156"/>
      <c r="G30" s="156"/>
      <c r="H30" s="156"/>
      <c r="I30" s="156"/>
      <c r="J30" s="156"/>
      <c r="K30" s="157"/>
    </row>
    <row r="31" spans="1:11">
      <c r="A31" s="160"/>
      <c r="B31" s="161"/>
      <c r="C31" s="161"/>
      <c r="D31" s="161"/>
      <c r="E31" s="161"/>
      <c r="F31" s="161"/>
      <c r="G31" s="161"/>
      <c r="H31" s="161"/>
      <c r="I31" s="161"/>
      <c r="J31" s="161"/>
      <c r="K31" s="162"/>
    </row>
  </sheetData>
  <mergeCells count="21">
    <mergeCell ref="A2:K2"/>
    <mergeCell ref="A13:K13"/>
    <mergeCell ref="A15:K15"/>
    <mergeCell ref="A14:K14"/>
    <mergeCell ref="F19:K19"/>
    <mergeCell ref="A17:K17"/>
    <mergeCell ref="A20:E20"/>
    <mergeCell ref="F20:K20"/>
    <mergeCell ref="A18:K18"/>
    <mergeCell ref="F25:K25"/>
    <mergeCell ref="A12:K12"/>
    <mergeCell ref="A23:E23"/>
    <mergeCell ref="A19:E19"/>
    <mergeCell ref="F22:K22"/>
    <mergeCell ref="A24:E24"/>
    <mergeCell ref="A28:K28"/>
    <mergeCell ref="A26:K26"/>
    <mergeCell ref="A25:E25"/>
    <mergeCell ref="A21:E21"/>
    <mergeCell ref="A22:E22"/>
    <mergeCell ref="F21:K21"/>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000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421</v>
      </c>
      <c r="E3" s="579"/>
      <c r="F3" s="186"/>
      <c r="G3" s="580" t="s">
        <v>304</v>
      </c>
      <c r="H3" s="580"/>
      <c r="I3" s="584" t="str">
        <f>'YARIŞMA PROGRAMI'!E15</f>
        <v>56,90-Aysel TAŞ</v>
      </c>
      <c r="J3" s="584"/>
      <c r="K3" s="581" t="s">
        <v>388</v>
      </c>
      <c r="L3" s="581"/>
      <c r="M3" s="583" t="str">
        <f>'YARIŞMA PROGRAMI'!F15</f>
        <v>55.96-GÜLSÜM GÜNEŞ</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PROGRAMI'!B15</f>
        <v>09 Mayıs 2015 - 17.30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79">
        <v>1</v>
      </c>
      <c r="H7" s="279">
        <v>2</v>
      </c>
      <c r="I7" s="279">
        <v>3</v>
      </c>
      <c r="J7" s="278" t="s">
        <v>225</v>
      </c>
      <c r="K7" s="279">
        <v>4</v>
      </c>
      <c r="L7" s="279">
        <v>5</v>
      </c>
      <c r="M7" s="279">
        <v>6</v>
      </c>
      <c r="N7" s="568"/>
      <c r="O7" s="568"/>
      <c r="P7" s="568"/>
      <c r="Q7" s="226">
        <v>211</v>
      </c>
      <c r="R7" s="225">
        <v>7</v>
      </c>
    </row>
    <row r="8" spans="1:18" s="76" customFormat="1" ht="36.75" customHeight="1">
      <c r="A8" s="85">
        <v>1</v>
      </c>
      <c r="B8" s="86" t="s">
        <v>503</v>
      </c>
      <c r="C8" s="228">
        <v>110</v>
      </c>
      <c r="D8" s="87">
        <v>0</v>
      </c>
      <c r="E8" s="185" t="s">
        <v>1267</v>
      </c>
      <c r="F8" s="185" t="s">
        <v>1263</v>
      </c>
      <c r="G8" s="170">
        <v>4488</v>
      </c>
      <c r="H8" s="170">
        <v>4617</v>
      </c>
      <c r="I8" s="170">
        <v>4366</v>
      </c>
      <c r="J8" s="170">
        <f t="shared" ref="J8:J19" si="0">IF(COUNT(G8:I8)=0,"",MAX(G8:I8))</f>
        <v>4617</v>
      </c>
      <c r="K8" s="170">
        <v>4568</v>
      </c>
      <c r="L8" s="170"/>
      <c r="M8" s="170"/>
      <c r="N8" s="433">
        <f t="shared" ref="N8:N19" si="1">IF(COUNT(G8:M8)=0,"",MAX(G8:M8))</f>
        <v>4617</v>
      </c>
      <c r="O8" s="228">
        <v>24</v>
      </c>
      <c r="P8" s="236"/>
      <c r="Q8" s="226">
        <v>219</v>
      </c>
      <c r="R8" s="225">
        <v>8</v>
      </c>
    </row>
    <row r="9" spans="1:18" s="76" customFormat="1" ht="36.75" customHeight="1">
      <c r="A9" s="85">
        <v>2</v>
      </c>
      <c r="B9" s="86" t="s">
        <v>1593</v>
      </c>
      <c r="C9" s="228">
        <v>121</v>
      </c>
      <c r="D9" s="87">
        <v>34335</v>
      </c>
      <c r="E9" s="185" t="s">
        <v>1285</v>
      </c>
      <c r="F9" s="185" t="s">
        <v>1279</v>
      </c>
      <c r="G9" s="170">
        <v>4269</v>
      </c>
      <c r="H9" s="170">
        <v>4149</v>
      </c>
      <c r="I9" s="170">
        <v>4512</v>
      </c>
      <c r="J9" s="170">
        <f t="shared" si="0"/>
        <v>4512</v>
      </c>
      <c r="K9" s="170" t="s">
        <v>1835</v>
      </c>
      <c r="L9" s="170"/>
      <c r="M9" s="170"/>
      <c r="N9" s="433">
        <f t="shared" si="1"/>
        <v>4512</v>
      </c>
      <c r="O9" s="228">
        <v>23</v>
      </c>
      <c r="P9" s="236"/>
      <c r="Q9" s="226">
        <v>227</v>
      </c>
      <c r="R9" s="225">
        <v>9</v>
      </c>
    </row>
    <row r="10" spans="1:18" s="76" customFormat="1" ht="36.75" customHeight="1">
      <c r="A10" s="85">
        <v>3</v>
      </c>
      <c r="B10" s="86" t="s">
        <v>1595</v>
      </c>
      <c r="C10" s="228">
        <v>2</v>
      </c>
      <c r="D10" s="87">
        <v>34235</v>
      </c>
      <c r="E10" s="185" t="s">
        <v>1157</v>
      </c>
      <c r="F10" s="185" t="s">
        <v>1150</v>
      </c>
      <c r="G10" s="170" t="s">
        <v>1835</v>
      </c>
      <c r="H10" s="170">
        <v>4373</v>
      </c>
      <c r="I10" s="170">
        <v>4504</v>
      </c>
      <c r="J10" s="170">
        <f t="shared" si="0"/>
        <v>4504</v>
      </c>
      <c r="K10" s="170">
        <v>4507</v>
      </c>
      <c r="L10" s="170"/>
      <c r="M10" s="170"/>
      <c r="N10" s="433">
        <f t="shared" si="1"/>
        <v>4507</v>
      </c>
      <c r="O10" s="228">
        <v>22</v>
      </c>
      <c r="P10" s="236"/>
      <c r="Q10" s="226">
        <v>235</v>
      </c>
      <c r="R10" s="225">
        <v>10</v>
      </c>
    </row>
    <row r="11" spans="1:18" s="76" customFormat="1" ht="36.75" customHeight="1">
      <c r="A11" s="85">
        <v>4</v>
      </c>
      <c r="B11" s="86" t="s">
        <v>1588</v>
      </c>
      <c r="C11" s="228">
        <f>IF(ISERROR(VLOOKUP(B11,'KAYIT LİSTESİ'!$B$4:$H$904,2,0)),"",(VLOOKUP(B11,'KAYIT LİSTESİ'!$B$4:$H$904,2,0)))</f>
        <v>402</v>
      </c>
      <c r="D11" s="87">
        <f>IF(ISERROR(VLOOKUP(B11,'KAYIT LİSTESİ'!$B$4:$H$904,4,0)),"",(VLOOKUP(B11,'KAYIT LİSTESİ'!$B$4:$H$904,4,0)))</f>
        <v>35054</v>
      </c>
      <c r="E11" s="185" t="str">
        <f>IF(ISERROR(VLOOKUP(B11,'KAYIT LİSTESİ'!$B$4:$H$904,5,0)),"",(VLOOKUP(B11,'KAYIT LİSTESİ'!$B$4:$H$904,5,0)))</f>
        <v>ÇİLEM SAĞLIK</v>
      </c>
      <c r="F11" s="185" t="str">
        <f>IF(ISERROR(VLOOKUP(B11,'KAYIT LİSTESİ'!$B$4:$H$904,6,0)),"",(VLOOKUP(B11,'KAYIT LİSTESİ'!$B$4:$H$904,6,0)))</f>
        <v>AYDIN-ADNAN MENDERES ÜNİVERSİTESİ</v>
      </c>
      <c r="G11" s="170">
        <v>3718</v>
      </c>
      <c r="H11" s="170" t="s">
        <v>1835</v>
      </c>
      <c r="I11" s="170">
        <v>3737</v>
      </c>
      <c r="J11" s="170">
        <f t="shared" si="0"/>
        <v>3737</v>
      </c>
      <c r="K11" s="170" t="s">
        <v>1835</v>
      </c>
      <c r="L11" s="170"/>
      <c r="M11" s="170"/>
      <c r="N11" s="433">
        <f t="shared" si="1"/>
        <v>3737</v>
      </c>
      <c r="O11" s="228">
        <v>21</v>
      </c>
      <c r="P11" s="236"/>
      <c r="Q11" s="226">
        <v>243</v>
      </c>
      <c r="R11" s="225">
        <v>11</v>
      </c>
    </row>
    <row r="12" spans="1:18" s="76" customFormat="1" ht="36.75" customHeight="1">
      <c r="A12" s="85">
        <v>5</v>
      </c>
      <c r="B12" s="86" t="s">
        <v>1579</v>
      </c>
      <c r="C12" s="228">
        <f>IF(ISERROR(VLOOKUP(B12,'KAYIT LİSTESİ'!$B$4:$H$904,2,0)),"",(VLOOKUP(B12,'KAYIT LİSTESİ'!$B$4:$H$904,2,0)))</f>
        <v>35</v>
      </c>
      <c r="D12" s="87">
        <f>IF(ISERROR(VLOOKUP(B12,'KAYIT LİSTESİ'!$B$4:$H$904,4,0)),"",(VLOOKUP(B12,'KAYIT LİSTESİ'!$B$4:$H$904,4,0)))</f>
        <v>35152</v>
      </c>
      <c r="E12" s="185" t="str">
        <f>IF(ISERROR(VLOOKUP(B12,'KAYIT LİSTESİ'!$B$4:$H$904,5,0)),"",(VLOOKUP(B12,'KAYIT LİSTESİ'!$B$4:$H$904,5,0)))</f>
        <v>MERVE KARADENİZ</v>
      </c>
      <c r="F12" s="185" t="str">
        <f>IF(ISERROR(VLOOKUP(B12,'KAYIT LİSTESİ'!$B$4:$H$904,6,0)),"",(VLOOKUP(B12,'KAYIT LİSTESİ'!$B$4:$H$904,6,0)))</f>
        <v>BURSA-ULUDAĞ ÜNİVERSİTESİ</v>
      </c>
      <c r="G12" s="170" t="s">
        <v>1835</v>
      </c>
      <c r="H12" s="170">
        <v>3671</v>
      </c>
      <c r="I12" s="170">
        <v>3698</v>
      </c>
      <c r="J12" s="170">
        <f t="shared" si="0"/>
        <v>3698</v>
      </c>
      <c r="K12" s="170">
        <v>3522</v>
      </c>
      <c r="L12" s="170"/>
      <c r="M12" s="170"/>
      <c r="N12" s="433">
        <f t="shared" si="1"/>
        <v>3698</v>
      </c>
      <c r="O12" s="228">
        <v>20</v>
      </c>
      <c r="P12" s="236"/>
      <c r="Q12" s="226">
        <v>251</v>
      </c>
      <c r="R12" s="225">
        <v>12</v>
      </c>
    </row>
    <row r="13" spans="1:18" s="76" customFormat="1" ht="36.75" customHeight="1">
      <c r="A13" s="85">
        <v>6</v>
      </c>
      <c r="B13" s="86" t="s">
        <v>1587</v>
      </c>
      <c r="C13" s="228">
        <f>IF(ISERROR(VLOOKUP(B13,'KAYIT LİSTESİ'!$B$4:$H$904,2,0)),"",(VLOOKUP(B13,'KAYIT LİSTESİ'!$B$4:$H$904,2,0)))</f>
        <v>246</v>
      </c>
      <c r="D13" s="87" t="str">
        <f>IF(ISERROR(VLOOKUP(B13,'KAYIT LİSTESİ'!$B$4:$H$904,4,0)),"",(VLOOKUP(B13,'KAYIT LİSTESİ'!$B$4:$H$904,4,0)))</f>
        <v>17.05.1989</v>
      </c>
      <c r="E13" s="185" t="str">
        <f>IF(ISERROR(VLOOKUP(B13,'KAYIT LİSTESİ'!$B$4:$H$904,5,0)),"",(VLOOKUP(B13,'KAYIT LİSTESİ'!$B$4:$H$904,5,0)))</f>
        <v>MERYEM ÖCAL</v>
      </c>
      <c r="F13" s="185" t="str">
        <f>IF(ISERROR(VLOOKUP(B13,'KAYIT LİSTESİ'!$B$4:$H$904,6,0)),"",(VLOOKUP(B13,'KAYIT LİSTESİ'!$B$4:$H$904,6,0)))</f>
        <v>ESKİŞEHİR-ANADOLU ÜNİVERSİTESİ</v>
      </c>
      <c r="G13" s="170">
        <v>3442</v>
      </c>
      <c r="H13" s="170">
        <v>3626</v>
      </c>
      <c r="I13" s="170">
        <v>3643</v>
      </c>
      <c r="J13" s="170">
        <f t="shared" si="0"/>
        <v>3643</v>
      </c>
      <c r="K13" s="170">
        <v>3615</v>
      </c>
      <c r="L13" s="170"/>
      <c r="M13" s="170"/>
      <c r="N13" s="433">
        <f t="shared" si="1"/>
        <v>3643</v>
      </c>
      <c r="O13" s="228">
        <v>19</v>
      </c>
      <c r="P13" s="236"/>
      <c r="Q13" s="226">
        <v>259</v>
      </c>
      <c r="R13" s="225">
        <v>13</v>
      </c>
    </row>
    <row r="14" spans="1:18" s="76" customFormat="1" ht="36.75" customHeight="1">
      <c r="A14" s="85">
        <v>7</v>
      </c>
      <c r="B14" s="86" t="s">
        <v>1596</v>
      </c>
      <c r="C14" s="228">
        <v>192</v>
      </c>
      <c r="D14" s="87">
        <v>35301</v>
      </c>
      <c r="E14" s="185" t="s">
        <v>1361</v>
      </c>
      <c r="F14" s="185" t="s">
        <v>1356</v>
      </c>
      <c r="G14" s="170">
        <v>3198</v>
      </c>
      <c r="H14" s="170" t="s">
        <v>1835</v>
      </c>
      <c r="I14" s="170">
        <v>3168</v>
      </c>
      <c r="J14" s="170">
        <f t="shared" si="0"/>
        <v>3198</v>
      </c>
      <c r="K14" s="170">
        <v>3313</v>
      </c>
      <c r="L14" s="170"/>
      <c r="M14" s="170"/>
      <c r="N14" s="433">
        <f t="shared" si="1"/>
        <v>3313</v>
      </c>
      <c r="O14" s="228">
        <v>18</v>
      </c>
      <c r="P14" s="236"/>
      <c r="Q14" s="226">
        <v>267</v>
      </c>
      <c r="R14" s="225">
        <v>14</v>
      </c>
    </row>
    <row r="15" spans="1:18" s="76" customFormat="1" ht="36.75" customHeight="1">
      <c r="A15" s="85">
        <v>8</v>
      </c>
      <c r="B15" s="86" t="s">
        <v>1584</v>
      </c>
      <c r="C15" s="228">
        <f>IF(ISERROR(VLOOKUP(B15,'KAYIT LİSTESİ'!$B$4:$H$904,2,0)),"",(VLOOKUP(B15,'KAYIT LİSTESİ'!$B$4:$H$904,2,0)))</f>
        <v>138</v>
      </c>
      <c r="D15" s="87">
        <f>IF(ISERROR(VLOOKUP(B15,'KAYIT LİSTESİ'!$B$4:$H$904,4,0)),"",(VLOOKUP(B15,'KAYIT LİSTESİ'!$B$4:$H$904,4,0)))</f>
        <v>32980</v>
      </c>
      <c r="E15" s="185" t="str">
        <f>IF(ISERROR(VLOOKUP(B15,'KAYIT LİSTESİ'!$B$4:$H$904,5,0)),"",(VLOOKUP(B15,'KAYIT LİSTESİ'!$B$4:$H$904,5,0)))</f>
        <v>GÜLAY KARADAŞ</v>
      </c>
      <c r="F15" s="185" t="str">
        <f>IF(ISERROR(VLOOKUP(B15,'KAYIT LİSTESİ'!$B$4:$H$904,6,0)),"",(VLOOKUP(B15,'KAYIT LİSTESİ'!$B$4:$H$904,6,0)))</f>
        <v>KKTC-DOĞU AKDENİZ ÜNİVERSİTESİ</v>
      </c>
      <c r="G15" s="170">
        <v>2677</v>
      </c>
      <c r="H15" s="170">
        <v>2771</v>
      </c>
      <c r="I15" s="170" t="s">
        <v>1835</v>
      </c>
      <c r="J15" s="170">
        <f t="shared" si="0"/>
        <v>2771</v>
      </c>
      <c r="K15" s="170">
        <v>3175</v>
      </c>
      <c r="L15" s="170"/>
      <c r="M15" s="170"/>
      <c r="N15" s="433">
        <f t="shared" si="1"/>
        <v>3175</v>
      </c>
      <c r="O15" s="228">
        <v>17</v>
      </c>
      <c r="P15" s="236"/>
      <c r="Q15" s="226">
        <v>275</v>
      </c>
      <c r="R15" s="225">
        <v>15</v>
      </c>
    </row>
    <row r="16" spans="1:18" s="76" customFormat="1" ht="36.75" customHeight="1">
      <c r="A16" s="85">
        <v>9</v>
      </c>
      <c r="B16" s="86" t="s">
        <v>1597</v>
      </c>
      <c r="C16" s="228">
        <v>202</v>
      </c>
      <c r="D16" s="87">
        <v>34348</v>
      </c>
      <c r="E16" s="185" t="s">
        <v>1372</v>
      </c>
      <c r="F16" s="185" t="s">
        <v>1367</v>
      </c>
      <c r="G16" s="170">
        <v>2389</v>
      </c>
      <c r="H16" s="170">
        <v>2147</v>
      </c>
      <c r="I16" s="170">
        <v>2427</v>
      </c>
      <c r="J16" s="170">
        <f t="shared" si="0"/>
        <v>2427</v>
      </c>
      <c r="K16" s="170">
        <v>2170</v>
      </c>
      <c r="L16" s="170"/>
      <c r="M16" s="170"/>
      <c r="N16" s="433">
        <f t="shared" si="1"/>
        <v>2427</v>
      </c>
      <c r="O16" s="228">
        <v>16</v>
      </c>
      <c r="P16" s="236"/>
      <c r="Q16" s="226">
        <v>281</v>
      </c>
      <c r="R16" s="225">
        <v>16</v>
      </c>
    </row>
    <row r="17" spans="1:18" s="76" customFormat="1" ht="36.75" customHeight="1">
      <c r="A17" s="85">
        <v>10</v>
      </c>
      <c r="B17" s="86" t="s">
        <v>1591</v>
      </c>
      <c r="C17" s="228">
        <v>148</v>
      </c>
      <c r="D17" s="87">
        <v>33862</v>
      </c>
      <c r="E17" s="185" t="s">
        <v>1310</v>
      </c>
      <c r="F17" s="185" t="s">
        <v>1300</v>
      </c>
      <c r="G17" s="170">
        <v>2267</v>
      </c>
      <c r="H17" s="170">
        <v>2281</v>
      </c>
      <c r="I17" s="170">
        <v>2362</v>
      </c>
      <c r="J17" s="170">
        <f t="shared" si="0"/>
        <v>2362</v>
      </c>
      <c r="K17" s="170">
        <v>2175</v>
      </c>
      <c r="L17" s="170"/>
      <c r="M17" s="170"/>
      <c r="N17" s="433">
        <f t="shared" si="1"/>
        <v>2362</v>
      </c>
      <c r="O17" s="228">
        <v>15</v>
      </c>
      <c r="P17" s="236"/>
      <c r="Q17" s="226">
        <v>287</v>
      </c>
      <c r="R17" s="225">
        <v>17</v>
      </c>
    </row>
    <row r="18" spans="1:18" s="76" customFormat="1" ht="36.75" customHeight="1">
      <c r="A18" s="85">
        <v>11</v>
      </c>
      <c r="B18" s="86" t="s">
        <v>1594</v>
      </c>
      <c r="C18" s="228">
        <v>98</v>
      </c>
      <c r="D18" s="87">
        <v>34742</v>
      </c>
      <c r="E18" s="185" t="s">
        <v>1259</v>
      </c>
      <c r="F18" s="185" t="s">
        <v>1252</v>
      </c>
      <c r="G18" s="170">
        <v>1860</v>
      </c>
      <c r="H18" s="170">
        <v>1977</v>
      </c>
      <c r="I18" s="170" t="s">
        <v>1835</v>
      </c>
      <c r="J18" s="170">
        <f t="shared" si="0"/>
        <v>1977</v>
      </c>
      <c r="K18" s="170" t="s">
        <v>1835</v>
      </c>
      <c r="L18" s="170"/>
      <c r="M18" s="170"/>
      <c r="N18" s="433">
        <f t="shared" si="1"/>
        <v>1977</v>
      </c>
      <c r="O18" s="228">
        <v>14</v>
      </c>
      <c r="P18" s="236"/>
      <c r="Q18" s="226">
        <v>293</v>
      </c>
      <c r="R18" s="225">
        <v>18</v>
      </c>
    </row>
    <row r="19" spans="1:18" s="76" customFormat="1" ht="36.75" customHeight="1">
      <c r="A19" s="85">
        <v>12</v>
      </c>
      <c r="B19" s="86" t="s">
        <v>1598</v>
      </c>
      <c r="C19" s="228">
        <v>70</v>
      </c>
      <c r="D19" s="87">
        <v>34036</v>
      </c>
      <c r="E19" s="185" t="s">
        <v>1228</v>
      </c>
      <c r="F19" s="185" t="s">
        <v>1221</v>
      </c>
      <c r="G19" s="170">
        <v>1109</v>
      </c>
      <c r="H19" s="170" t="s">
        <v>1827</v>
      </c>
      <c r="I19" s="170" t="s">
        <v>1827</v>
      </c>
      <c r="J19" s="170">
        <f t="shared" si="0"/>
        <v>1109</v>
      </c>
      <c r="K19" s="170" t="s">
        <v>1827</v>
      </c>
      <c r="L19" s="170"/>
      <c r="M19" s="170"/>
      <c r="N19" s="433">
        <f t="shared" si="1"/>
        <v>1109</v>
      </c>
      <c r="O19" s="228">
        <v>13</v>
      </c>
      <c r="P19" s="236"/>
      <c r="Q19" s="226">
        <v>299</v>
      </c>
      <c r="R19" s="225">
        <v>19</v>
      </c>
    </row>
    <row r="20" spans="1:18" s="456" customFormat="1" ht="36.75" customHeight="1">
      <c r="A20" s="434" t="s">
        <v>1827</v>
      </c>
      <c r="B20" s="434" t="s">
        <v>1586</v>
      </c>
      <c r="C20" s="435">
        <f>IF(ISERROR(VLOOKUP(B20,'KAYIT LİSTESİ'!$B$4:$H$904,2,0)),"",(VLOOKUP(B20,'KAYIT LİSTESİ'!$B$4:$H$904,2,0)))</f>
        <v>497</v>
      </c>
      <c r="D20" s="436">
        <f>IF(ISERROR(VLOOKUP(B20,'KAYIT LİSTESİ'!$B$4:$H$904,4,0)),"",(VLOOKUP(B20,'KAYIT LİSTESİ'!$B$4:$H$904,4,0)))</f>
        <v>33999</v>
      </c>
      <c r="E20" s="437" t="str">
        <f>IF(ISERROR(VLOOKUP(B20,'KAYIT LİSTESİ'!$B$4:$H$904,5,0)),"",(VLOOKUP(B20,'KAYIT LİSTESİ'!$B$4:$H$904,5,0)))</f>
        <v>IRMAK ÖZSOY</v>
      </c>
      <c r="F20" s="437" t="str">
        <f>IF(ISERROR(VLOOKUP(B20,'KAYIT LİSTESİ'!$B$4:$H$904,6,0)),"",(VLOOKUP(B20,'KAYIT LİSTESİ'!$B$4:$H$904,6,0)))</f>
        <v>İSTANBUL-MARMARA ÜNİVERSİTESİ</v>
      </c>
      <c r="G20" s="184">
        <v>2265</v>
      </c>
      <c r="H20" s="184">
        <v>2565</v>
      </c>
      <c r="I20" s="184">
        <v>2302</v>
      </c>
      <c r="J20" s="453"/>
      <c r="K20" s="453"/>
      <c r="L20" s="453"/>
      <c r="M20" s="453"/>
      <c r="N20" s="183">
        <f>MAX(G20:M20)</f>
        <v>2565</v>
      </c>
      <c r="O20" s="435">
        <v>12</v>
      </c>
      <c r="P20" s="236"/>
      <c r="Q20" s="454"/>
      <c r="R20" s="455"/>
    </row>
    <row r="21" spans="1:18" s="456" customFormat="1" ht="36.75" customHeight="1">
      <c r="A21" s="434">
        <v>13</v>
      </c>
      <c r="B21" s="434" t="s">
        <v>1589</v>
      </c>
      <c r="C21" s="435">
        <v>88</v>
      </c>
      <c r="D21" s="436">
        <v>0</v>
      </c>
      <c r="E21" s="437" t="s">
        <v>1247</v>
      </c>
      <c r="F21" s="437" t="s">
        <v>1242</v>
      </c>
      <c r="G21" s="184">
        <v>1776</v>
      </c>
      <c r="H21" s="184">
        <v>2064</v>
      </c>
      <c r="I21" s="184">
        <v>1912</v>
      </c>
      <c r="J21" s="184">
        <v>2064</v>
      </c>
      <c r="K21" s="184"/>
      <c r="L21" s="184"/>
      <c r="M21" s="184"/>
      <c r="N21" s="183">
        <v>2064</v>
      </c>
      <c r="O21" s="435">
        <v>11</v>
      </c>
      <c r="P21" s="236"/>
      <c r="Q21" s="454">
        <v>305</v>
      </c>
      <c r="R21" s="455">
        <v>20</v>
      </c>
    </row>
    <row r="22" spans="1:18" s="456" customFormat="1" ht="36.75" customHeight="1">
      <c r="A22" s="434">
        <v>14</v>
      </c>
      <c r="B22" s="434" t="s">
        <v>1580</v>
      </c>
      <c r="C22" s="435">
        <f>IF(ISERROR(VLOOKUP(B22,'KAYIT LİSTESİ'!$B$4:$H$904,2,0)),"",(VLOOKUP(B22,'KAYIT LİSTESİ'!$B$4:$H$904,2,0)))</f>
        <v>225</v>
      </c>
      <c r="D22" s="436">
        <f>IF(ISERROR(VLOOKUP(B22,'KAYIT LİSTESİ'!$B$4:$H$904,4,0)),"",(VLOOKUP(B22,'KAYIT LİSTESİ'!$B$4:$H$904,4,0)))</f>
        <v>34510</v>
      </c>
      <c r="E22" s="437" t="str">
        <f>IF(ISERROR(VLOOKUP(B22,'KAYIT LİSTESİ'!$B$4:$H$904,5,0)),"",(VLOOKUP(B22,'KAYIT LİSTESİ'!$B$4:$H$904,5,0)))</f>
        <v>GÜLNUR DATLI</v>
      </c>
      <c r="F22" s="437" t="str">
        <f>IF(ISERROR(VLOOKUP(B22,'KAYIT LİSTESİ'!$B$4:$H$904,6,0)),"",(VLOOKUP(B22,'KAYIT LİSTESİ'!$B$4:$H$904,6,0)))</f>
        <v>BOLU-ABAN İZZET BAYSAL ÜNİVERSİTESİ</v>
      </c>
      <c r="G22" s="184">
        <v>1881</v>
      </c>
      <c r="H22" s="184" t="s">
        <v>1835</v>
      </c>
      <c r="I22" s="184">
        <v>2011</v>
      </c>
      <c r="J22" s="184">
        <f>MAX(G22:I22)</f>
        <v>2011</v>
      </c>
      <c r="K22" s="184"/>
      <c r="L22" s="184"/>
      <c r="M22" s="184"/>
      <c r="N22" s="183">
        <f>MAX(G22:M22)</f>
        <v>2011</v>
      </c>
      <c r="O22" s="435">
        <v>10</v>
      </c>
      <c r="P22" s="236"/>
      <c r="Q22" s="454"/>
      <c r="R22" s="455"/>
    </row>
    <row r="23" spans="1:18" s="456" customFormat="1" ht="36.75" customHeight="1">
      <c r="A23" s="434">
        <v>15</v>
      </c>
      <c r="B23" s="434" t="s">
        <v>1585</v>
      </c>
      <c r="C23" s="435">
        <f>IF(ISERROR(VLOOKUP(B23,'KAYIT LİSTESİ'!$B$4:$H$904,2,0)),"",(VLOOKUP(B23,'KAYIT LİSTESİ'!$B$4:$H$904,2,0)))</f>
        <v>271</v>
      </c>
      <c r="D23" s="436" t="str">
        <f>IF(ISERROR(VLOOKUP(B23,'KAYIT LİSTESİ'!$B$4:$H$904,4,0)),"",(VLOOKUP(B23,'KAYIT LİSTESİ'!$B$4:$H$904,4,0)))</f>
        <v>20.66.92</v>
      </c>
      <c r="E23" s="437" t="str">
        <f>IF(ISERROR(VLOOKUP(B23,'KAYIT LİSTESİ'!$B$4:$H$904,5,0)),"",(VLOOKUP(B23,'KAYIT LİSTESİ'!$B$4:$H$904,5,0)))</f>
        <v>HATİCE ERDOĞAN</v>
      </c>
      <c r="F23" s="437" t="str">
        <f>IF(ISERROR(VLOOKUP(B23,'KAYIT LİSTESİ'!$B$4:$H$904,6,0)),"",(VLOOKUP(B23,'KAYIT LİSTESİ'!$B$4:$H$904,6,0)))</f>
        <v>MUĞLA-MUĞLA SITKI KOÇMAN ÜNİVERSİTESİ</v>
      </c>
      <c r="G23" s="184" t="s">
        <v>1835</v>
      </c>
      <c r="H23" s="184">
        <v>1962</v>
      </c>
      <c r="I23" s="184" t="s">
        <v>1835</v>
      </c>
      <c r="J23" s="184">
        <f>MAX(G23:I23)</f>
        <v>1962</v>
      </c>
      <c r="K23" s="184"/>
      <c r="L23" s="184"/>
      <c r="M23" s="184"/>
      <c r="N23" s="183">
        <f>MAX(G23:M23)</f>
        <v>1962</v>
      </c>
      <c r="O23" s="435">
        <v>9</v>
      </c>
      <c r="P23" s="236"/>
      <c r="Q23" s="454"/>
      <c r="R23" s="455"/>
    </row>
    <row r="24" spans="1:18" s="456" customFormat="1" ht="36.75" customHeight="1">
      <c r="A24" s="434">
        <v>16</v>
      </c>
      <c r="B24" s="434" t="s">
        <v>1590</v>
      </c>
      <c r="C24" s="435">
        <v>79</v>
      </c>
      <c r="D24" s="436">
        <v>34199</v>
      </c>
      <c r="E24" s="437" t="s">
        <v>1236</v>
      </c>
      <c r="F24" s="437" t="s">
        <v>1230</v>
      </c>
      <c r="G24" s="184">
        <v>1849</v>
      </c>
      <c r="H24" s="184">
        <v>1729</v>
      </c>
      <c r="I24" s="184" t="s">
        <v>1835</v>
      </c>
      <c r="J24" s="184">
        <v>1849</v>
      </c>
      <c r="K24" s="184"/>
      <c r="L24" s="184"/>
      <c r="M24" s="184"/>
      <c r="N24" s="183">
        <v>1849</v>
      </c>
      <c r="O24" s="435">
        <v>8</v>
      </c>
      <c r="P24" s="236"/>
      <c r="Q24" s="454"/>
      <c r="R24" s="455"/>
    </row>
    <row r="25" spans="1:18" s="456" customFormat="1" ht="36.75" customHeight="1">
      <c r="A25" s="434">
        <v>17</v>
      </c>
      <c r="B25" s="434" t="s">
        <v>1581</v>
      </c>
      <c r="C25" s="435">
        <f>IF(ISERROR(VLOOKUP(B25,'KAYIT LİSTESİ'!$B$4:$H$904,2,0)),"",(VLOOKUP(B25,'KAYIT LİSTESİ'!$B$4:$H$904,2,0)))</f>
        <v>236</v>
      </c>
      <c r="D25" s="436">
        <f>IF(ISERROR(VLOOKUP(B25,'KAYIT LİSTESİ'!$B$4:$H$904,4,0)),"",(VLOOKUP(B25,'KAYIT LİSTESİ'!$B$4:$H$904,4,0)))</f>
        <v>34378</v>
      </c>
      <c r="E25" s="437" t="str">
        <f>IF(ISERROR(VLOOKUP(B25,'KAYIT LİSTESİ'!$B$4:$H$904,5,0)),"",(VLOOKUP(B25,'KAYIT LİSTESİ'!$B$4:$H$904,5,0)))</f>
        <v>SEVDE ÖZTÜRK</v>
      </c>
      <c r="F25" s="437" t="str">
        <f>IF(ISERROR(VLOOKUP(B25,'KAYIT LİSTESİ'!$B$4:$H$904,6,0)),"",(VLOOKUP(B25,'KAYIT LİSTESİ'!$B$4:$H$904,6,0)))</f>
        <v>İSTANBUL-BOĞAZİÇİ ÜNİVERSİTESİ</v>
      </c>
      <c r="G25" s="184">
        <v>1371</v>
      </c>
      <c r="H25" s="184">
        <v>1500</v>
      </c>
      <c r="I25" s="184">
        <v>1716</v>
      </c>
      <c r="J25" s="184">
        <f>MAX(G25:I25)</f>
        <v>1716</v>
      </c>
      <c r="K25" s="184"/>
      <c r="L25" s="184"/>
      <c r="M25" s="184"/>
      <c r="N25" s="183">
        <f>MAX(G25:M25)</f>
        <v>1716</v>
      </c>
      <c r="O25" s="435">
        <v>7</v>
      </c>
      <c r="P25" s="236"/>
      <c r="Q25" s="454"/>
      <c r="R25" s="455"/>
    </row>
    <row r="26" spans="1:18" s="456" customFormat="1" ht="36.75" customHeight="1">
      <c r="A26" s="434">
        <v>18</v>
      </c>
      <c r="B26" s="434" t="s">
        <v>1582</v>
      </c>
      <c r="C26" s="435">
        <f>IF(ISERROR(VLOOKUP(B26,'KAYIT LİSTESİ'!$B$4:$H$904,2,0)),"",(VLOOKUP(B26,'KAYIT LİSTESİ'!$B$4:$H$904,2,0)))</f>
        <v>180</v>
      </c>
      <c r="D26" s="436">
        <f>IF(ISERROR(VLOOKUP(B26,'KAYIT LİSTESİ'!$B$4:$H$904,4,0)),"",(VLOOKUP(B26,'KAYIT LİSTESİ'!$B$4:$H$904,4,0)))</f>
        <v>35404</v>
      </c>
      <c r="E26" s="437" t="str">
        <f>IF(ISERROR(VLOOKUP(B26,'KAYIT LİSTESİ'!$B$4:$H$904,5,0)),"",(VLOOKUP(B26,'KAYIT LİSTESİ'!$B$4:$H$904,5,0)))</f>
        <v>SEMİHA HOŞOĞLU</v>
      </c>
      <c r="F26" s="437" t="str">
        <f>IF(ISERROR(VLOOKUP(B26,'KAYIT LİSTESİ'!$B$4:$H$904,6,0)),"",(VLOOKUP(B26,'KAYIT LİSTESİ'!$B$4:$H$904,6,0)))</f>
        <v>KOCAELİ-KOCAELİ ÜNİVERSİTESİ</v>
      </c>
      <c r="G26" s="184">
        <v>1553</v>
      </c>
      <c r="H26" s="184">
        <v>1643</v>
      </c>
      <c r="I26" s="184">
        <v>1690</v>
      </c>
      <c r="J26" s="184">
        <f>MAX(G26:I26)</f>
        <v>1690</v>
      </c>
      <c r="K26" s="184"/>
      <c r="L26" s="184"/>
      <c r="M26" s="184"/>
      <c r="N26" s="183">
        <f>MAX(G26:M26)</f>
        <v>1690</v>
      </c>
      <c r="O26" s="435">
        <v>6</v>
      </c>
      <c r="P26" s="236"/>
      <c r="Q26" s="454"/>
      <c r="R26" s="455"/>
    </row>
    <row r="27" spans="1:18" s="456" customFormat="1" ht="36.75" customHeight="1">
      <c r="A27" s="434">
        <v>19</v>
      </c>
      <c r="B27" s="434" t="s">
        <v>1599</v>
      </c>
      <c r="C27" s="435">
        <v>173</v>
      </c>
      <c r="D27" s="436">
        <v>34880</v>
      </c>
      <c r="E27" s="437" t="s">
        <v>1331</v>
      </c>
      <c r="F27" s="437" t="s">
        <v>1327</v>
      </c>
      <c r="G27" s="184">
        <v>1629</v>
      </c>
      <c r="H27" s="184">
        <v>1178</v>
      </c>
      <c r="I27" s="184" t="s">
        <v>1835</v>
      </c>
      <c r="J27" s="184">
        <v>1629</v>
      </c>
      <c r="K27" s="184"/>
      <c r="L27" s="184"/>
      <c r="M27" s="184"/>
      <c r="N27" s="183">
        <v>1629</v>
      </c>
      <c r="O27" s="435">
        <v>5</v>
      </c>
      <c r="P27" s="236"/>
      <c r="Q27" s="454"/>
      <c r="R27" s="455"/>
    </row>
    <row r="28" spans="1:18" s="456" customFormat="1" ht="36.75" customHeight="1">
      <c r="A28" s="434">
        <v>20</v>
      </c>
      <c r="B28" s="434" t="s">
        <v>1600</v>
      </c>
      <c r="C28" s="435">
        <v>208</v>
      </c>
      <c r="D28" s="436" t="s">
        <v>1375</v>
      </c>
      <c r="E28" s="437" t="s">
        <v>1376</v>
      </c>
      <c r="F28" s="437" t="s">
        <v>1377</v>
      </c>
      <c r="G28" s="184">
        <v>1446</v>
      </c>
      <c r="H28" s="184" t="s">
        <v>1835</v>
      </c>
      <c r="I28" s="184" t="s">
        <v>1835</v>
      </c>
      <c r="J28" s="184">
        <v>1446</v>
      </c>
      <c r="K28" s="184"/>
      <c r="L28" s="184"/>
      <c r="M28" s="184"/>
      <c r="N28" s="183">
        <v>1446</v>
      </c>
      <c r="O28" s="435">
        <v>4</v>
      </c>
      <c r="P28" s="236"/>
      <c r="Q28" s="454"/>
      <c r="R28" s="455"/>
    </row>
    <row r="29" spans="1:18" s="456" customFormat="1" ht="36.75" customHeight="1">
      <c r="A29" s="434">
        <v>21</v>
      </c>
      <c r="B29" s="434" t="s">
        <v>504</v>
      </c>
      <c r="C29" s="435">
        <v>51</v>
      </c>
      <c r="D29" s="436">
        <v>34455</v>
      </c>
      <c r="E29" s="437" t="s">
        <v>1507</v>
      </c>
      <c r="F29" s="437" t="s">
        <v>1506</v>
      </c>
      <c r="G29" s="184">
        <v>3189</v>
      </c>
      <c r="H29" s="184">
        <v>3664</v>
      </c>
      <c r="I29" s="184">
        <v>3840</v>
      </c>
      <c r="J29" s="184">
        <v>3840</v>
      </c>
      <c r="K29" s="184">
        <v>3545</v>
      </c>
      <c r="L29" s="184"/>
      <c r="M29" s="184"/>
      <c r="N29" s="183">
        <v>3840</v>
      </c>
      <c r="O29" s="435" t="s">
        <v>1827</v>
      </c>
      <c r="P29" s="236"/>
      <c r="Q29" s="454"/>
      <c r="R29" s="455"/>
    </row>
    <row r="30" spans="1:18" s="456" customFormat="1" ht="36.75" customHeight="1">
      <c r="A30" s="434" t="s">
        <v>1827</v>
      </c>
      <c r="B30" s="434" t="s">
        <v>1592</v>
      </c>
      <c r="C30" s="435">
        <v>64</v>
      </c>
      <c r="D30" s="436">
        <v>35118</v>
      </c>
      <c r="E30" s="437" t="s">
        <v>1214</v>
      </c>
      <c r="F30" s="437" t="s">
        <v>1209</v>
      </c>
      <c r="G30" s="184" t="s">
        <v>1835</v>
      </c>
      <c r="H30" s="184" t="s">
        <v>1835</v>
      </c>
      <c r="I30" s="184" t="s">
        <v>1835</v>
      </c>
      <c r="J30" s="184">
        <v>0</v>
      </c>
      <c r="K30" s="184"/>
      <c r="L30" s="184"/>
      <c r="M30" s="184"/>
      <c r="N30" s="183" t="s">
        <v>1836</v>
      </c>
      <c r="O30" s="435"/>
      <c r="P30" s="236"/>
      <c r="Q30" s="454"/>
      <c r="R30" s="455"/>
    </row>
    <row r="31" spans="1:18" s="456" customFormat="1" ht="36.75" customHeight="1">
      <c r="A31" s="434" t="s">
        <v>1827</v>
      </c>
      <c r="B31" s="434" t="s">
        <v>1578</v>
      </c>
      <c r="C31" s="435">
        <f>IF(ISERROR(VLOOKUP(B31,'KAYIT LİSTESİ'!$B$4:$H$904,2,0)),"",(VLOOKUP(B31,'KAYIT LİSTESİ'!$B$4:$H$904,2,0)))</f>
        <v>39</v>
      </c>
      <c r="D31" s="436">
        <f>IF(ISERROR(VLOOKUP(B31,'KAYIT LİSTESİ'!$B$4:$H$904,4,0)),"",(VLOOKUP(B31,'KAYIT LİSTESİ'!$B$4:$H$904,4,0)))</f>
        <v>34412</v>
      </c>
      <c r="E31" s="437" t="str">
        <f>IF(ISERROR(VLOOKUP(B31,'KAYIT LİSTESİ'!$B$4:$H$904,5,0)),"",(VLOOKUP(B31,'KAYIT LİSTESİ'!$B$4:$H$904,5,0)))</f>
        <v>SALİHA ÖTER</v>
      </c>
      <c r="F31" s="437" t="str">
        <f>IF(ISERROR(VLOOKUP(B31,'KAYIT LİSTESİ'!$B$4:$H$904,6,0)),"",(VLOOKUP(B31,'KAYIT LİSTESİ'!$B$4:$H$904,6,0)))</f>
        <v>İZMİR-9 EYLÜL ÜNİVERSİTESİ</v>
      </c>
      <c r="G31" s="184" t="s">
        <v>1835</v>
      </c>
      <c r="H31" s="184" t="s">
        <v>1835</v>
      </c>
      <c r="I31" s="184" t="s">
        <v>1827</v>
      </c>
      <c r="J31" s="184">
        <f>MAX(G31:I31)</f>
        <v>0</v>
      </c>
      <c r="K31" s="184"/>
      <c r="L31" s="184"/>
      <c r="M31" s="184"/>
      <c r="N31" s="183" t="s">
        <v>1836</v>
      </c>
      <c r="O31" s="435"/>
      <c r="P31" s="236"/>
      <c r="Q31" s="454"/>
      <c r="R31" s="455"/>
    </row>
    <row r="32" spans="1:18" s="456" customFormat="1" ht="36.75" customHeight="1">
      <c r="A32" s="434" t="s">
        <v>1827</v>
      </c>
      <c r="B32" s="434" t="s">
        <v>1583</v>
      </c>
      <c r="C32" s="435"/>
      <c r="D32" s="436"/>
      <c r="E32" s="437"/>
      <c r="F32" s="437" t="str">
        <f>IF(ISERROR(VLOOKUP(B32,'KAYIT LİSTESİ'!$B$4:$H$904,6,0)),"",(VLOOKUP(B32,'KAYIT LİSTESİ'!$B$4:$H$904,6,0)))</f>
        <v>KARAMAN-KARAMANOĞLU MEHMETBEY ÜNİVERSİTESİ</v>
      </c>
      <c r="G32" s="184" t="s">
        <v>1827</v>
      </c>
      <c r="H32" s="184" t="s">
        <v>1827</v>
      </c>
      <c r="I32" s="184"/>
      <c r="J32" s="184">
        <f t="shared" ref="J32:J44" si="2">MAX(G32:I32)</f>
        <v>0</v>
      </c>
      <c r="K32" s="184"/>
      <c r="L32" s="184"/>
      <c r="M32" s="184"/>
      <c r="N32" s="183"/>
      <c r="O32" s="435"/>
      <c r="P32" s="236"/>
      <c r="Q32" s="454"/>
      <c r="R32" s="455"/>
    </row>
    <row r="33" spans="1:18" s="456" customFormat="1" ht="36.75" customHeight="1">
      <c r="A33" s="434"/>
      <c r="B33" s="434" t="s">
        <v>422</v>
      </c>
      <c r="C33" s="435" t="str">
        <f>IF(ISERROR(VLOOKUP(B33,'KAYIT LİSTESİ'!$B$4:$H$904,2,0)),"",(VLOOKUP(B33,'KAYIT LİSTESİ'!$B$4:$H$904,2,0)))</f>
        <v/>
      </c>
      <c r="D33" s="436" t="str">
        <f>IF(ISERROR(VLOOKUP(B33,'KAYIT LİSTESİ'!$B$4:$H$904,4,0)),"",(VLOOKUP(B33,'KAYIT LİSTESİ'!$B$4:$H$904,4,0)))</f>
        <v/>
      </c>
      <c r="E33" s="437" t="str">
        <f>IF(ISERROR(VLOOKUP(B33,'KAYIT LİSTESİ'!$B$4:$H$904,5,0)),"",(VLOOKUP(B33,'KAYIT LİSTESİ'!$B$4:$H$904,5,0)))</f>
        <v/>
      </c>
      <c r="F33" s="437" t="str">
        <f>IF(ISERROR(VLOOKUP(B33,'KAYIT LİSTESİ'!$B$4:$H$904,6,0)),"",(VLOOKUP(B33,'KAYIT LİSTESİ'!$B$4:$H$904,6,0)))</f>
        <v/>
      </c>
      <c r="G33" s="184"/>
      <c r="H33" s="184"/>
      <c r="I33" s="184"/>
      <c r="J33" s="184">
        <f t="shared" si="2"/>
        <v>0</v>
      </c>
      <c r="K33" s="184"/>
      <c r="L33" s="184"/>
      <c r="M33" s="184"/>
      <c r="N33" s="183">
        <f t="shared" ref="N33:N44" si="3">MAX(G33:M33)</f>
        <v>0</v>
      </c>
      <c r="O33" s="435"/>
      <c r="P33" s="236"/>
      <c r="Q33" s="454">
        <v>311</v>
      </c>
      <c r="R33" s="455">
        <v>21</v>
      </c>
    </row>
    <row r="34" spans="1:18" s="456" customFormat="1" ht="36.75" customHeight="1">
      <c r="A34" s="434"/>
      <c r="B34" s="434" t="s">
        <v>423</v>
      </c>
      <c r="C34" s="435" t="str">
        <f>IF(ISERROR(VLOOKUP(B34,'KAYIT LİSTESİ'!$B$4:$H$904,2,0)),"",(VLOOKUP(B34,'KAYIT LİSTESİ'!$B$4:$H$904,2,0)))</f>
        <v/>
      </c>
      <c r="D34" s="436" t="str">
        <f>IF(ISERROR(VLOOKUP(B34,'KAYIT LİSTESİ'!$B$4:$H$904,4,0)),"",(VLOOKUP(B34,'KAYIT LİSTESİ'!$B$4:$H$904,4,0)))</f>
        <v/>
      </c>
      <c r="E34" s="437" t="str">
        <f>IF(ISERROR(VLOOKUP(B34,'KAYIT LİSTESİ'!$B$4:$H$904,5,0)),"",(VLOOKUP(B34,'KAYIT LİSTESİ'!$B$4:$H$904,5,0)))</f>
        <v/>
      </c>
      <c r="F34" s="437" t="str">
        <f>IF(ISERROR(VLOOKUP(B34,'KAYIT LİSTESİ'!$B$4:$H$904,6,0)),"",(VLOOKUP(B34,'KAYIT LİSTESİ'!$B$4:$H$904,6,0)))</f>
        <v/>
      </c>
      <c r="G34" s="184"/>
      <c r="H34" s="184"/>
      <c r="I34" s="184"/>
      <c r="J34" s="184">
        <f t="shared" si="2"/>
        <v>0</v>
      </c>
      <c r="K34" s="184"/>
      <c r="L34" s="184"/>
      <c r="M34" s="184"/>
      <c r="N34" s="183">
        <f t="shared" si="3"/>
        <v>0</v>
      </c>
      <c r="O34" s="435"/>
      <c r="P34" s="236"/>
      <c r="Q34" s="454">
        <v>317</v>
      </c>
      <c r="R34" s="455">
        <v>22</v>
      </c>
    </row>
    <row r="35" spans="1:18" s="456" customFormat="1" ht="36.75" customHeight="1">
      <c r="A35" s="434"/>
      <c r="B35" s="434" t="s">
        <v>424</v>
      </c>
      <c r="C35" s="435" t="str">
        <f>IF(ISERROR(VLOOKUP(B35,'KAYIT LİSTESİ'!$B$4:$H$904,2,0)),"",(VLOOKUP(B35,'KAYIT LİSTESİ'!$B$4:$H$904,2,0)))</f>
        <v/>
      </c>
      <c r="D35" s="436" t="str">
        <f>IF(ISERROR(VLOOKUP(B35,'KAYIT LİSTESİ'!$B$4:$H$904,4,0)),"",(VLOOKUP(B35,'KAYIT LİSTESİ'!$B$4:$H$904,4,0)))</f>
        <v/>
      </c>
      <c r="E35" s="437" t="str">
        <f>IF(ISERROR(VLOOKUP(B35,'KAYIT LİSTESİ'!$B$4:$H$904,5,0)),"",(VLOOKUP(B35,'KAYIT LİSTESİ'!$B$4:$H$904,5,0)))</f>
        <v/>
      </c>
      <c r="F35" s="437" t="str">
        <f>IF(ISERROR(VLOOKUP(B35,'KAYIT LİSTESİ'!$B$4:$H$904,6,0)),"",(VLOOKUP(B35,'KAYIT LİSTESİ'!$B$4:$H$904,6,0)))</f>
        <v/>
      </c>
      <c r="G35" s="184"/>
      <c r="H35" s="184"/>
      <c r="I35" s="184"/>
      <c r="J35" s="184">
        <f t="shared" si="2"/>
        <v>0</v>
      </c>
      <c r="K35" s="184"/>
      <c r="L35" s="184"/>
      <c r="M35" s="184"/>
      <c r="N35" s="183">
        <f t="shared" si="3"/>
        <v>0</v>
      </c>
      <c r="O35" s="435"/>
      <c r="P35" s="236"/>
      <c r="Q35" s="454">
        <v>323</v>
      </c>
      <c r="R35" s="455">
        <v>23</v>
      </c>
    </row>
    <row r="36" spans="1:18" s="456" customFormat="1" ht="36.75" customHeight="1">
      <c r="A36" s="434"/>
      <c r="B36" s="434" t="s">
        <v>425</v>
      </c>
      <c r="C36" s="435" t="str">
        <f>IF(ISERROR(VLOOKUP(B36,'KAYIT LİSTESİ'!$B$4:$H$904,2,0)),"",(VLOOKUP(B36,'KAYIT LİSTESİ'!$B$4:$H$904,2,0)))</f>
        <v/>
      </c>
      <c r="D36" s="436" t="str">
        <f>IF(ISERROR(VLOOKUP(B36,'KAYIT LİSTESİ'!$B$4:$H$904,4,0)),"",(VLOOKUP(B36,'KAYIT LİSTESİ'!$B$4:$H$904,4,0)))</f>
        <v/>
      </c>
      <c r="E36" s="437" t="str">
        <f>IF(ISERROR(VLOOKUP(B36,'KAYIT LİSTESİ'!$B$4:$H$904,5,0)),"",(VLOOKUP(B36,'KAYIT LİSTESİ'!$B$4:$H$904,5,0)))</f>
        <v/>
      </c>
      <c r="F36" s="437" t="str">
        <f>IF(ISERROR(VLOOKUP(B36,'KAYIT LİSTESİ'!$B$4:$H$904,6,0)),"",(VLOOKUP(B36,'KAYIT LİSTESİ'!$B$4:$H$904,6,0)))</f>
        <v/>
      </c>
      <c r="G36" s="184"/>
      <c r="H36" s="184"/>
      <c r="I36" s="184"/>
      <c r="J36" s="184">
        <f t="shared" si="2"/>
        <v>0</v>
      </c>
      <c r="K36" s="184"/>
      <c r="L36" s="184"/>
      <c r="M36" s="184"/>
      <c r="N36" s="183">
        <f t="shared" si="3"/>
        <v>0</v>
      </c>
      <c r="O36" s="435"/>
      <c r="P36" s="236"/>
      <c r="Q36" s="454">
        <v>329</v>
      </c>
      <c r="R36" s="455">
        <v>24</v>
      </c>
    </row>
    <row r="37" spans="1:18" s="456" customFormat="1" ht="36.75" customHeight="1">
      <c r="A37" s="434"/>
      <c r="B37" s="434" t="s">
        <v>426</v>
      </c>
      <c r="C37" s="435" t="str">
        <f>IF(ISERROR(VLOOKUP(B37,'KAYIT LİSTESİ'!$B$4:$H$904,2,0)),"",(VLOOKUP(B37,'KAYIT LİSTESİ'!$B$4:$H$904,2,0)))</f>
        <v/>
      </c>
      <c r="D37" s="436" t="str">
        <f>IF(ISERROR(VLOOKUP(B37,'KAYIT LİSTESİ'!$B$4:$H$904,4,0)),"",(VLOOKUP(B37,'KAYIT LİSTESİ'!$B$4:$H$904,4,0)))</f>
        <v/>
      </c>
      <c r="E37" s="437" t="str">
        <f>IF(ISERROR(VLOOKUP(B37,'KAYIT LİSTESİ'!$B$4:$H$904,5,0)),"",(VLOOKUP(B37,'KAYIT LİSTESİ'!$B$4:$H$904,5,0)))</f>
        <v/>
      </c>
      <c r="F37" s="437" t="str">
        <f>IF(ISERROR(VLOOKUP(B37,'KAYIT LİSTESİ'!$B$4:$H$904,6,0)),"",(VLOOKUP(B37,'KAYIT LİSTESİ'!$B$4:$H$904,6,0)))</f>
        <v/>
      </c>
      <c r="G37" s="184"/>
      <c r="H37" s="184"/>
      <c r="I37" s="184"/>
      <c r="J37" s="184">
        <f t="shared" si="2"/>
        <v>0</v>
      </c>
      <c r="K37" s="184"/>
      <c r="L37" s="184"/>
      <c r="M37" s="184"/>
      <c r="N37" s="183">
        <f t="shared" si="3"/>
        <v>0</v>
      </c>
      <c r="O37" s="435"/>
      <c r="P37" s="236"/>
      <c r="Q37" s="454">
        <v>335</v>
      </c>
      <c r="R37" s="455">
        <v>25</v>
      </c>
    </row>
    <row r="38" spans="1:18" s="456" customFormat="1" ht="36.75" customHeight="1">
      <c r="A38" s="434"/>
      <c r="B38" s="434" t="s">
        <v>427</v>
      </c>
      <c r="C38" s="435" t="str">
        <f>IF(ISERROR(VLOOKUP(B38,'KAYIT LİSTESİ'!$B$4:$H$904,2,0)),"",(VLOOKUP(B38,'KAYIT LİSTESİ'!$B$4:$H$904,2,0)))</f>
        <v/>
      </c>
      <c r="D38" s="436" t="str">
        <f>IF(ISERROR(VLOOKUP(B38,'KAYIT LİSTESİ'!$B$4:$H$904,4,0)),"",(VLOOKUP(B38,'KAYIT LİSTESİ'!$B$4:$H$904,4,0)))</f>
        <v/>
      </c>
      <c r="E38" s="437" t="str">
        <f>IF(ISERROR(VLOOKUP(B38,'KAYIT LİSTESİ'!$B$4:$H$904,5,0)),"",(VLOOKUP(B38,'KAYIT LİSTESİ'!$B$4:$H$904,5,0)))</f>
        <v/>
      </c>
      <c r="F38" s="437" t="str">
        <f>IF(ISERROR(VLOOKUP(B38,'KAYIT LİSTESİ'!$B$4:$H$904,6,0)),"",(VLOOKUP(B38,'KAYIT LİSTESİ'!$B$4:$H$904,6,0)))</f>
        <v/>
      </c>
      <c r="G38" s="184"/>
      <c r="H38" s="184"/>
      <c r="I38" s="184"/>
      <c r="J38" s="184">
        <f t="shared" si="2"/>
        <v>0</v>
      </c>
      <c r="K38" s="184"/>
      <c r="L38" s="184"/>
      <c r="M38" s="184"/>
      <c r="N38" s="183">
        <f t="shared" si="3"/>
        <v>0</v>
      </c>
      <c r="O38" s="435"/>
      <c r="P38" s="236"/>
      <c r="Q38" s="454">
        <v>341</v>
      </c>
      <c r="R38" s="455">
        <v>26</v>
      </c>
    </row>
    <row r="39" spans="1:18" s="456" customFormat="1" ht="36.75" customHeight="1">
      <c r="A39" s="434"/>
      <c r="B39" s="434" t="s">
        <v>428</v>
      </c>
      <c r="C39" s="435" t="str">
        <f>IF(ISERROR(VLOOKUP(B39,'KAYIT LİSTESİ'!$B$4:$H$904,2,0)),"",(VLOOKUP(B39,'KAYIT LİSTESİ'!$B$4:$H$904,2,0)))</f>
        <v/>
      </c>
      <c r="D39" s="436" t="str">
        <f>IF(ISERROR(VLOOKUP(B39,'KAYIT LİSTESİ'!$B$4:$H$904,4,0)),"",(VLOOKUP(B39,'KAYIT LİSTESİ'!$B$4:$H$904,4,0)))</f>
        <v/>
      </c>
      <c r="E39" s="437" t="str">
        <f>IF(ISERROR(VLOOKUP(B39,'KAYIT LİSTESİ'!$B$4:$H$904,5,0)),"",(VLOOKUP(B39,'KAYIT LİSTESİ'!$B$4:$H$904,5,0)))</f>
        <v/>
      </c>
      <c r="F39" s="437" t="str">
        <f>IF(ISERROR(VLOOKUP(B39,'KAYIT LİSTESİ'!$B$4:$H$904,6,0)),"",(VLOOKUP(B39,'KAYIT LİSTESİ'!$B$4:$H$904,6,0)))</f>
        <v/>
      </c>
      <c r="G39" s="184"/>
      <c r="H39" s="184"/>
      <c r="I39" s="184"/>
      <c r="J39" s="184">
        <f t="shared" si="2"/>
        <v>0</v>
      </c>
      <c r="K39" s="184"/>
      <c r="L39" s="184"/>
      <c r="M39" s="184"/>
      <c r="N39" s="183">
        <f t="shared" si="3"/>
        <v>0</v>
      </c>
      <c r="O39" s="435"/>
      <c r="P39" s="236"/>
      <c r="Q39" s="454">
        <v>347</v>
      </c>
      <c r="R39" s="455">
        <v>27</v>
      </c>
    </row>
    <row r="40" spans="1:18" s="456" customFormat="1" ht="36.75" customHeight="1">
      <c r="A40" s="434"/>
      <c r="B40" s="434" t="s">
        <v>429</v>
      </c>
      <c r="C40" s="435" t="str">
        <f>IF(ISERROR(VLOOKUP(B40,'KAYIT LİSTESİ'!$B$4:$H$904,2,0)),"",(VLOOKUP(B40,'KAYIT LİSTESİ'!$B$4:$H$904,2,0)))</f>
        <v/>
      </c>
      <c r="D40" s="436" t="str">
        <f>IF(ISERROR(VLOOKUP(B40,'KAYIT LİSTESİ'!$B$4:$H$904,4,0)),"",(VLOOKUP(B40,'KAYIT LİSTESİ'!$B$4:$H$904,4,0)))</f>
        <v/>
      </c>
      <c r="E40" s="437" t="str">
        <f>IF(ISERROR(VLOOKUP(B40,'KAYIT LİSTESİ'!$B$4:$H$904,5,0)),"",(VLOOKUP(B40,'KAYIT LİSTESİ'!$B$4:$H$904,5,0)))</f>
        <v/>
      </c>
      <c r="F40" s="437" t="str">
        <f>IF(ISERROR(VLOOKUP(B40,'KAYIT LİSTESİ'!$B$4:$H$904,6,0)),"",(VLOOKUP(B40,'KAYIT LİSTESİ'!$B$4:$H$904,6,0)))</f>
        <v/>
      </c>
      <c r="G40" s="184"/>
      <c r="H40" s="184"/>
      <c r="I40" s="184"/>
      <c r="J40" s="184">
        <f t="shared" si="2"/>
        <v>0</v>
      </c>
      <c r="K40" s="184"/>
      <c r="L40" s="184"/>
      <c r="M40" s="184"/>
      <c r="N40" s="183">
        <f t="shared" si="3"/>
        <v>0</v>
      </c>
      <c r="O40" s="435"/>
      <c r="P40" s="236"/>
      <c r="Q40" s="454">
        <v>353</v>
      </c>
      <c r="R40" s="455">
        <v>28</v>
      </c>
    </row>
    <row r="41" spans="1:18" s="456" customFormat="1" ht="36.75" customHeight="1">
      <c r="A41" s="434"/>
      <c r="B41" s="434" t="s">
        <v>430</v>
      </c>
      <c r="C41" s="435" t="str">
        <f>IF(ISERROR(VLOOKUP(B41,'KAYIT LİSTESİ'!$B$4:$H$904,2,0)),"",(VLOOKUP(B41,'KAYIT LİSTESİ'!$B$4:$H$904,2,0)))</f>
        <v/>
      </c>
      <c r="D41" s="436" t="str">
        <f>IF(ISERROR(VLOOKUP(B41,'KAYIT LİSTESİ'!$B$4:$H$904,4,0)),"",(VLOOKUP(B41,'KAYIT LİSTESİ'!$B$4:$H$904,4,0)))</f>
        <v/>
      </c>
      <c r="E41" s="437" t="str">
        <f>IF(ISERROR(VLOOKUP(B41,'KAYIT LİSTESİ'!$B$4:$H$904,5,0)),"",(VLOOKUP(B41,'KAYIT LİSTESİ'!$B$4:$H$904,5,0)))</f>
        <v/>
      </c>
      <c r="F41" s="437" t="str">
        <f>IF(ISERROR(VLOOKUP(B41,'KAYIT LİSTESİ'!$B$4:$H$904,6,0)),"",(VLOOKUP(B41,'KAYIT LİSTESİ'!$B$4:$H$904,6,0)))</f>
        <v/>
      </c>
      <c r="G41" s="184"/>
      <c r="H41" s="184"/>
      <c r="I41" s="184"/>
      <c r="J41" s="184">
        <f t="shared" si="2"/>
        <v>0</v>
      </c>
      <c r="K41" s="184"/>
      <c r="L41" s="184"/>
      <c r="M41" s="184"/>
      <c r="N41" s="183">
        <f t="shared" si="3"/>
        <v>0</v>
      </c>
      <c r="O41" s="435"/>
      <c r="P41" s="236"/>
      <c r="Q41" s="454">
        <v>359</v>
      </c>
      <c r="R41" s="455">
        <v>29</v>
      </c>
    </row>
    <row r="42" spans="1:18" s="456" customFormat="1" ht="36.75" customHeight="1">
      <c r="A42" s="434"/>
      <c r="B42" s="434" t="s">
        <v>431</v>
      </c>
      <c r="C42" s="435" t="str">
        <f>IF(ISERROR(VLOOKUP(B42,'KAYIT LİSTESİ'!$B$4:$H$904,2,0)),"",(VLOOKUP(B42,'KAYIT LİSTESİ'!$B$4:$H$904,2,0)))</f>
        <v/>
      </c>
      <c r="D42" s="436" t="str">
        <f>IF(ISERROR(VLOOKUP(B42,'KAYIT LİSTESİ'!$B$4:$H$904,4,0)),"",(VLOOKUP(B42,'KAYIT LİSTESİ'!$B$4:$H$904,4,0)))</f>
        <v/>
      </c>
      <c r="E42" s="437" t="str">
        <f>IF(ISERROR(VLOOKUP(B42,'KAYIT LİSTESİ'!$B$4:$H$904,5,0)),"",(VLOOKUP(B42,'KAYIT LİSTESİ'!$B$4:$H$904,5,0)))</f>
        <v/>
      </c>
      <c r="F42" s="437" t="str">
        <f>IF(ISERROR(VLOOKUP(B42,'KAYIT LİSTESİ'!$B$4:$H$904,6,0)),"",(VLOOKUP(B42,'KAYIT LİSTESİ'!$B$4:$H$904,6,0)))</f>
        <v/>
      </c>
      <c r="G42" s="184"/>
      <c r="H42" s="184"/>
      <c r="I42" s="184"/>
      <c r="J42" s="184">
        <f t="shared" si="2"/>
        <v>0</v>
      </c>
      <c r="K42" s="184"/>
      <c r="L42" s="184"/>
      <c r="M42" s="184"/>
      <c r="N42" s="183">
        <f t="shared" si="3"/>
        <v>0</v>
      </c>
      <c r="O42" s="435"/>
      <c r="P42" s="236"/>
      <c r="Q42" s="454">
        <v>365</v>
      </c>
      <c r="R42" s="455">
        <v>30</v>
      </c>
    </row>
    <row r="43" spans="1:18" s="456" customFormat="1" ht="36.75" customHeight="1">
      <c r="A43" s="434"/>
      <c r="B43" s="434" t="s">
        <v>432</v>
      </c>
      <c r="C43" s="435" t="str">
        <f>IF(ISERROR(VLOOKUP(B43,'KAYIT LİSTESİ'!$B$4:$H$904,2,0)),"",(VLOOKUP(B43,'KAYIT LİSTESİ'!$B$4:$H$904,2,0)))</f>
        <v/>
      </c>
      <c r="D43" s="436" t="str">
        <f>IF(ISERROR(VLOOKUP(B43,'KAYIT LİSTESİ'!$B$4:$H$904,4,0)),"",(VLOOKUP(B43,'KAYIT LİSTESİ'!$B$4:$H$904,4,0)))</f>
        <v/>
      </c>
      <c r="E43" s="437" t="str">
        <f>IF(ISERROR(VLOOKUP(B43,'KAYIT LİSTESİ'!$B$4:$H$904,5,0)),"",(VLOOKUP(B43,'KAYIT LİSTESİ'!$B$4:$H$904,5,0)))</f>
        <v/>
      </c>
      <c r="F43" s="437" t="str">
        <f>IF(ISERROR(VLOOKUP(B43,'KAYIT LİSTESİ'!$B$4:$H$904,6,0)),"",(VLOOKUP(B43,'KAYIT LİSTESİ'!$B$4:$H$904,6,0)))</f>
        <v/>
      </c>
      <c r="G43" s="184"/>
      <c r="H43" s="184"/>
      <c r="I43" s="184"/>
      <c r="J43" s="184">
        <f t="shared" si="2"/>
        <v>0</v>
      </c>
      <c r="K43" s="184"/>
      <c r="L43" s="184"/>
      <c r="M43" s="184"/>
      <c r="N43" s="183">
        <f t="shared" si="3"/>
        <v>0</v>
      </c>
      <c r="O43" s="435"/>
      <c r="P43" s="236"/>
      <c r="Q43" s="454">
        <v>371</v>
      </c>
      <c r="R43" s="455">
        <v>31</v>
      </c>
    </row>
    <row r="44" spans="1:18" s="456" customFormat="1" ht="36.75" customHeight="1">
      <c r="A44" s="434"/>
      <c r="B44" s="434" t="s">
        <v>433</v>
      </c>
      <c r="C44" s="435" t="str">
        <f>IF(ISERROR(VLOOKUP(B44,'KAYIT LİSTESİ'!$B$4:$H$904,2,0)),"",(VLOOKUP(B44,'KAYIT LİSTESİ'!$B$4:$H$904,2,0)))</f>
        <v/>
      </c>
      <c r="D44" s="436" t="str">
        <f>IF(ISERROR(VLOOKUP(B44,'KAYIT LİSTESİ'!$B$4:$H$904,4,0)),"",(VLOOKUP(B44,'KAYIT LİSTESİ'!$B$4:$H$904,4,0)))</f>
        <v/>
      </c>
      <c r="E44" s="437" t="str">
        <f>IF(ISERROR(VLOOKUP(B44,'KAYIT LİSTESİ'!$B$4:$H$904,5,0)),"",(VLOOKUP(B44,'KAYIT LİSTESİ'!$B$4:$H$904,5,0)))</f>
        <v/>
      </c>
      <c r="F44" s="437" t="str">
        <f>IF(ISERROR(VLOOKUP(B44,'KAYIT LİSTESİ'!$B$4:$H$904,6,0)),"",(VLOOKUP(B44,'KAYIT LİSTESİ'!$B$4:$H$904,6,0)))</f>
        <v/>
      </c>
      <c r="G44" s="184"/>
      <c r="H44" s="184"/>
      <c r="I44" s="184"/>
      <c r="J44" s="184">
        <f t="shared" si="2"/>
        <v>0</v>
      </c>
      <c r="K44" s="184"/>
      <c r="L44" s="184"/>
      <c r="M44" s="184"/>
      <c r="N44" s="183">
        <f t="shared" si="3"/>
        <v>0</v>
      </c>
      <c r="O44" s="435"/>
      <c r="P44" s="236"/>
      <c r="Q44" s="454">
        <v>377</v>
      </c>
      <c r="R44" s="45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ht="25.5" hidden="1">
      <c r="F48" s="3" t="s">
        <v>1158</v>
      </c>
      <c r="Q48" s="227">
        <v>473</v>
      </c>
      <c r="R48" s="78">
        <v>52</v>
      </c>
    </row>
    <row r="49" spans="6:18" hidden="1">
      <c r="F49" s="3" t="s">
        <v>1160</v>
      </c>
      <c r="Q49" s="227">
        <v>477</v>
      </c>
      <c r="R49" s="78">
        <v>53</v>
      </c>
    </row>
    <row r="50" spans="6:18" hidden="1">
      <c r="F50" s="3" t="s">
        <v>1162</v>
      </c>
      <c r="Q50" s="227">
        <v>481</v>
      </c>
      <c r="R50" s="78">
        <v>54</v>
      </c>
    </row>
    <row r="51" spans="6:18" hidden="1">
      <c r="F51" s="3" t="s">
        <v>1165</v>
      </c>
      <c r="Q51" s="227">
        <v>485</v>
      </c>
      <c r="R51" s="78">
        <v>55</v>
      </c>
    </row>
    <row r="52" spans="6:18" hidden="1">
      <c r="F52" s="3" t="s">
        <v>1315</v>
      </c>
      <c r="Q52" s="227">
        <v>489</v>
      </c>
      <c r="R52" s="78">
        <v>56</v>
      </c>
    </row>
    <row r="53" spans="6:18" hidden="1">
      <c r="F53" s="3" t="s">
        <v>1349</v>
      </c>
      <c r="Q53" s="227">
        <v>493</v>
      </c>
      <c r="R53" s="78">
        <v>57</v>
      </c>
    </row>
    <row r="54" spans="6:18" hidden="1">
      <c r="F54" s="3" t="s">
        <v>1350</v>
      </c>
      <c r="Q54" s="227">
        <v>497</v>
      </c>
      <c r="R54" s="78">
        <v>58</v>
      </c>
    </row>
    <row r="55" spans="6:18" ht="25.5" hidden="1">
      <c r="F55" s="3" t="s">
        <v>1364</v>
      </c>
      <c r="Q55" s="227">
        <v>501</v>
      </c>
      <c r="R55" s="78">
        <v>59</v>
      </c>
    </row>
    <row r="56" spans="6:18" ht="25.5" hidden="1">
      <c r="F56" s="3" t="s">
        <v>1390</v>
      </c>
      <c r="Q56" s="227">
        <v>505</v>
      </c>
      <c r="R56" s="78">
        <v>60</v>
      </c>
    </row>
    <row r="57" spans="6:18" hidden="1">
      <c r="F57" s="3" t="s">
        <v>1394</v>
      </c>
      <c r="Q57" s="227">
        <v>509</v>
      </c>
      <c r="R57" s="78">
        <v>61</v>
      </c>
    </row>
    <row r="58" spans="6:18" ht="25.5" hidden="1">
      <c r="F58" s="3" t="s">
        <v>1398</v>
      </c>
      <c r="Q58" s="227">
        <v>513</v>
      </c>
      <c r="R58" s="78">
        <v>62</v>
      </c>
    </row>
    <row r="59" spans="6:18" ht="25.5" hidden="1">
      <c r="F59" s="3" t="s">
        <v>1451</v>
      </c>
      <c r="Q59" s="227">
        <v>517</v>
      </c>
      <c r="R59" s="78">
        <v>63</v>
      </c>
    </row>
    <row r="60" spans="6:18" hidden="1">
      <c r="F60" s="3" t="s">
        <v>1452</v>
      </c>
      <c r="Q60" s="227">
        <v>521</v>
      </c>
      <c r="R60" s="78">
        <v>64</v>
      </c>
    </row>
    <row r="61" spans="6:18" hidden="1">
      <c r="F61" s="3" t="s">
        <v>1455</v>
      </c>
      <c r="Q61" s="227">
        <v>525</v>
      </c>
      <c r="R61" s="78">
        <v>65</v>
      </c>
    </row>
    <row r="62" spans="6:18" ht="25.5" hidden="1">
      <c r="F62" s="3" t="s">
        <v>1487</v>
      </c>
      <c r="Q62" s="227">
        <v>529</v>
      </c>
      <c r="R62" s="78">
        <v>66</v>
      </c>
    </row>
    <row r="63" spans="6:18">
      <c r="Q63" s="227">
        <v>533</v>
      </c>
      <c r="R63" s="78">
        <v>67</v>
      </c>
    </row>
    <row r="64" spans="6: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6:18">
      <c r="Q81" s="227">
        <v>605</v>
      </c>
      <c r="R81" s="78">
        <v>85</v>
      </c>
    </row>
    <row r="82" spans="6:18">
      <c r="Q82" s="227">
        <v>608</v>
      </c>
      <c r="R82" s="78">
        <v>86</v>
      </c>
    </row>
    <row r="83" spans="6:18">
      <c r="Q83" s="227">
        <v>611</v>
      </c>
      <c r="R83" s="78">
        <v>87</v>
      </c>
    </row>
    <row r="84" spans="6:18">
      <c r="Q84" s="227">
        <v>614</v>
      </c>
      <c r="R84" s="78">
        <v>88</v>
      </c>
    </row>
    <row r="85" spans="6:18">
      <c r="Q85" s="227">
        <v>617</v>
      </c>
      <c r="R85" s="78">
        <v>89</v>
      </c>
    </row>
    <row r="86" spans="6:18">
      <c r="Q86" s="227">
        <v>620</v>
      </c>
      <c r="R86" s="78">
        <v>90</v>
      </c>
    </row>
    <row r="87" spans="6:18">
      <c r="Q87" s="227">
        <v>623</v>
      </c>
      <c r="R87" s="78">
        <v>91</v>
      </c>
    </row>
    <row r="88" spans="6:18">
      <c r="Q88" s="227">
        <v>626</v>
      </c>
      <c r="R88" s="78">
        <v>92</v>
      </c>
    </row>
    <row r="89" spans="6:18">
      <c r="Q89" s="227">
        <v>629</v>
      </c>
      <c r="R89" s="78">
        <v>93</v>
      </c>
    </row>
    <row r="90" spans="6:18" hidden="1">
      <c r="F90" s="3" t="s">
        <v>1935</v>
      </c>
      <c r="Q90" s="226">
        <v>632</v>
      </c>
      <c r="R90" s="225">
        <v>94</v>
      </c>
    </row>
    <row r="91" spans="6:18">
      <c r="Q91" s="226">
        <v>635</v>
      </c>
      <c r="R91" s="225">
        <v>95</v>
      </c>
    </row>
    <row r="92" spans="6:18">
      <c r="Q92" s="226">
        <v>637</v>
      </c>
      <c r="R92" s="225">
        <v>96</v>
      </c>
    </row>
    <row r="93" spans="6:18">
      <c r="Q93" s="226">
        <v>639</v>
      </c>
      <c r="R93" s="225">
        <v>97</v>
      </c>
    </row>
    <row r="94" spans="6:18">
      <c r="Q94" s="226">
        <v>641</v>
      </c>
      <c r="R94" s="225">
        <v>98</v>
      </c>
    </row>
    <row r="95" spans="6:18">
      <c r="Q95" s="226">
        <v>643</v>
      </c>
      <c r="R95" s="225">
        <v>99</v>
      </c>
    </row>
    <row r="96" spans="6:18">
      <c r="Q96" s="226">
        <v>645</v>
      </c>
      <c r="R96" s="225">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33:N44 N8:N19 N21:N22">
    <cfRule type="cellIs" dxfId="96" priority="5" stopIfTrue="1" operator="greaterThan">
      <formula>5595</formula>
    </cfRule>
  </conditionalFormatting>
  <conditionalFormatting sqref="N23:N29 N32">
    <cfRule type="cellIs" dxfId="95" priority="4" stopIfTrue="1" operator="greaterThan">
      <formula>5595</formula>
    </cfRule>
  </conditionalFormatting>
  <conditionalFormatting sqref="F45:F65536 F1:F28 F30:F32">
    <cfRule type="duplicateValues" dxfId="94" priority="3" stopIfTrue="1"/>
  </conditionalFormatting>
  <conditionalFormatting sqref="N20">
    <cfRule type="cellIs" dxfId="93" priority="2" stopIfTrue="1" operator="greaterThan">
      <formula>5595</formula>
    </cfRule>
  </conditionalFormatting>
  <conditionalFormatting sqref="F1:F28 F30:F65536">
    <cfRule type="containsText" dxfId="92" priority="1" stopIfTrue="1" operator="containsText" text="FERDİ">
      <formula>NOT(ISERROR(SEARCH("FERDİ",F1)))</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rgb="FFFF000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530</v>
      </c>
      <c r="E3" s="579"/>
      <c r="F3" s="292"/>
      <c r="G3" s="580" t="s">
        <v>304</v>
      </c>
      <c r="H3" s="580"/>
      <c r="I3" s="584" t="str">
        <f>'YARIŞMA PROGRAMI'!E12</f>
        <v>18,04-Emel DERELİ</v>
      </c>
      <c r="J3" s="584"/>
      <c r="K3" s="581" t="s">
        <v>388</v>
      </c>
      <c r="L3" s="581"/>
      <c r="M3" s="583" t="str">
        <f>'YARIŞMA PROGRAMI'!F12</f>
        <v>16.58-FİLİZ KADOĞAN</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PROGRAMI'!B12</f>
        <v>09 Mayıs 2015 - 09.30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1562</v>
      </c>
      <c r="C8" s="228">
        <f>IF(ISERROR(VLOOKUP(B8,'KAYIT LİSTESİ'!$B$4:$H$904,2,0)),"",(VLOOKUP(B8,'KAYIT LİSTESİ'!$B$4:$H$904,2,0)))</f>
        <v>53</v>
      </c>
      <c r="D8" s="87">
        <f>IF(ISERROR(VLOOKUP(B8,'KAYIT LİSTESİ'!$B$4:$H$904,4,0)),"",(VLOOKUP(B8,'KAYIT LİSTESİ'!$B$4:$H$904,4,0)))</f>
        <v>34634</v>
      </c>
      <c r="E8" s="185" t="str">
        <f>IF(ISERROR(VLOOKUP(B8,'KAYIT LİSTESİ'!$B$4:$H$904,5,0)),"",(VLOOKUP(B8,'KAYIT LİSTESİ'!$B$4:$H$904,5,0)))</f>
        <v>H.BALA ASLAN</v>
      </c>
      <c r="F8" s="185" t="str">
        <f>IF(ISERROR(VLOOKUP(B8,'KAYIT LİSTESİ'!$B$4:$H$904,6,0)),"",(VLOOKUP(B8,'KAYIT LİSTESİ'!$B$4:$H$904,6,0)))</f>
        <v>AYDIN-ADNAN MENDERES ÜNİVERSİTESİ</v>
      </c>
      <c r="G8" s="170">
        <v>1195</v>
      </c>
      <c r="H8" s="170" t="s">
        <v>1835</v>
      </c>
      <c r="I8" s="170" t="s">
        <v>1827</v>
      </c>
      <c r="J8" s="170">
        <f t="shared" ref="J8:J21" si="0">MAX(G8:I8)</f>
        <v>1195</v>
      </c>
      <c r="K8" s="199"/>
      <c r="L8" s="199"/>
      <c r="M8" s="199"/>
      <c r="N8" s="433">
        <f t="shared" ref="N8:N20" si="1">MAX(G8:M8)</f>
        <v>1195</v>
      </c>
      <c r="O8" s="228"/>
      <c r="P8" s="236"/>
      <c r="Q8" s="226">
        <v>219</v>
      </c>
      <c r="R8" s="225">
        <v>8</v>
      </c>
    </row>
    <row r="9" spans="1:18" s="76" customFormat="1" ht="36.75" customHeight="1">
      <c r="A9" s="85">
        <v>2</v>
      </c>
      <c r="B9" s="86" t="s">
        <v>1559</v>
      </c>
      <c r="C9" s="228">
        <f>IF(ISERROR(VLOOKUP(B9,'KAYIT LİSTESİ'!$B$4:$H$904,2,0)),"",(VLOOKUP(B9,'KAYIT LİSTESİ'!$B$4:$H$904,2,0)))</f>
        <v>499</v>
      </c>
      <c r="D9" s="87">
        <f>IF(ISERROR(VLOOKUP(B9,'KAYIT LİSTESİ'!$B$4:$H$904,4,0)),"",(VLOOKUP(B9,'KAYIT LİSTESİ'!$B$4:$H$904,4,0)))</f>
        <v>33493</v>
      </c>
      <c r="E9" s="185" t="str">
        <f>IF(ISERROR(VLOOKUP(B9,'KAYIT LİSTESİ'!$B$4:$H$904,5,0)),"",(VLOOKUP(B9,'KAYIT LİSTESİ'!$B$4:$H$904,5,0)))</f>
        <v>ZEYNEP BAHADIR</v>
      </c>
      <c r="F9" s="185" t="str">
        <f>IF(ISERROR(VLOOKUP(B9,'KAYIT LİSTESİ'!$B$4:$H$904,6,0)),"",(VLOOKUP(B9,'KAYIT LİSTESİ'!$B$4:$H$904,6,0)))</f>
        <v>İSTANBUL-MARMARA ÜNİVERSİTESİ</v>
      </c>
      <c r="G9" s="170">
        <v>1119</v>
      </c>
      <c r="H9" s="170">
        <v>1169</v>
      </c>
      <c r="I9" s="170" t="s">
        <v>1827</v>
      </c>
      <c r="J9" s="170">
        <f t="shared" si="0"/>
        <v>1169</v>
      </c>
      <c r="K9" s="199"/>
      <c r="L9" s="199"/>
      <c r="M9" s="199"/>
      <c r="N9" s="433">
        <f t="shared" si="1"/>
        <v>1169</v>
      </c>
      <c r="O9" s="228"/>
      <c r="P9" s="236"/>
      <c r="Q9" s="226">
        <v>227</v>
      </c>
      <c r="R9" s="225">
        <v>9</v>
      </c>
    </row>
    <row r="10" spans="1:18" s="76" customFormat="1" ht="36.75" customHeight="1">
      <c r="A10" s="85">
        <v>3</v>
      </c>
      <c r="B10" s="86" t="s">
        <v>1561</v>
      </c>
      <c r="C10" s="228">
        <f>IF(ISERROR(VLOOKUP(B10,'KAYIT LİSTESİ'!$B$4:$H$904,2,0)),"",(VLOOKUP(B10,'KAYIT LİSTESİ'!$B$4:$H$904,2,0)))</f>
        <v>248</v>
      </c>
      <c r="D10" s="87" t="str">
        <f>IF(ISERROR(VLOOKUP(B10,'KAYIT LİSTESİ'!$B$4:$H$904,4,0)),"",(VLOOKUP(B10,'KAYIT LİSTESİ'!$B$4:$H$904,4,0)))</f>
        <v>20.04.1987</v>
      </c>
      <c r="E10" s="185" t="str">
        <f>IF(ISERROR(VLOOKUP(B10,'KAYIT LİSTESİ'!$B$4:$H$904,5,0)),"",(VLOOKUP(B10,'KAYIT LİSTESİ'!$B$4:$H$904,5,0)))</f>
        <v>SEVİM SİNMEZ SERBEST</v>
      </c>
      <c r="F10" s="185" t="str">
        <f>IF(ISERROR(VLOOKUP(B10,'KAYIT LİSTESİ'!$B$4:$H$904,6,0)),"",(VLOOKUP(B10,'KAYIT LİSTESİ'!$B$4:$H$904,6,0)))</f>
        <v>ESKİŞEHİR-ANADOLU ÜNİVERSİTESİ</v>
      </c>
      <c r="G10" s="170">
        <v>967</v>
      </c>
      <c r="H10" s="170" t="s">
        <v>1835</v>
      </c>
      <c r="I10" s="170" t="s">
        <v>1827</v>
      </c>
      <c r="J10" s="170">
        <f t="shared" si="0"/>
        <v>967</v>
      </c>
      <c r="K10" s="199"/>
      <c r="L10" s="199"/>
      <c r="M10" s="199"/>
      <c r="N10" s="433">
        <f t="shared" si="1"/>
        <v>967</v>
      </c>
      <c r="O10" s="228"/>
      <c r="P10" s="236"/>
      <c r="Q10" s="226">
        <v>235</v>
      </c>
      <c r="R10" s="225">
        <v>10</v>
      </c>
    </row>
    <row r="11" spans="1:18" s="76" customFormat="1" ht="36.75" customHeight="1">
      <c r="A11" s="85">
        <v>4</v>
      </c>
      <c r="B11" s="86" t="s">
        <v>1552</v>
      </c>
      <c r="C11" s="228">
        <f>IF(ISERROR(VLOOKUP(B11,'KAYIT LİSTESİ'!$B$4:$H$904,2,0)),"",(VLOOKUP(B11,'KAYIT LİSTESİ'!$B$4:$H$904,2,0)))</f>
        <v>37</v>
      </c>
      <c r="D11" s="87">
        <f>IF(ISERROR(VLOOKUP(B11,'KAYIT LİSTESİ'!$B$4:$H$904,4,0)),"",(VLOOKUP(B11,'KAYIT LİSTESİ'!$B$4:$H$904,4,0)))</f>
        <v>33973</v>
      </c>
      <c r="E11" s="185" t="str">
        <f>IF(ISERROR(VLOOKUP(B11,'KAYIT LİSTESİ'!$B$4:$H$904,5,0)),"",(VLOOKUP(B11,'KAYIT LİSTESİ'!$B$4:$H$904,5,0)))</f>
        <v>SEDA ERBAY</v>
      </c>
      <c r="F11" s="185" t="str">
        <f>IF(ISERROR(VLOOKUP(B11,'KAYIT LİSTESİ'!$B$4:$H$904,6,0)),"",(VLOOKUP(B11,'KAYIT LİSTESİ'!$B$4:$H$904,6,0)))</f>
        <v>BURSA-ULUDAĞ ÜNİVERSİTESİ</v>
      </c>
      <c r="G11" s="170">
        <v>784</v>
      </c>
      <c r="H11" s="170">
        <v>932</v>
      </c>
      <c r="I11" s="170">
        <v>914</v>
      </c>
      <c r="J11" s="170">
        <f t="shared" si="0"/>
        <v>932</v>
      </c>
      <c r="K11" s="199"/>
      <c r="L11" s="199"/>
      <c r="M11" s="199"/>
      <c r="N11" s="433">
        <f t="shared" si="1"/>
        <v>932</v>
      </c>
      <c r="O11" s="228"/>
      <c r="P11" s="236"/>
      <c r="Q11" s="226">
        <v>243</v>
      </c>
      <c r="R11" s="225">
        <v>11</v>
      </c>
    </row>
    <row r="12" spans="1:18" s="76" customFormat="1" ht="36.75" customHeight="1">
      <c r="A12" s="85">
        <v>5</v>
      </c>
      <c r="B12" s="86" t="s">
        <v>1557</v>
      </c>
      <c r="C12" s="228">
        <f>IF(ISERROR(VLOOKUP(B12,'KAYIT LİSTESİ'!$B$4:$H$904,2,0)),"",(VLOOKUP(B12,'KAYIT LİSTESİ'!$B$4:$H$904,2,0)))</f>
        <v>141</v>
      </c>
      <c r="D12" s="87">
        <f>IF(ISERROR(VLOOKUP(B12,'KAYIT LİSTESİ'!$B$4:$H$904,4,0)),"",(VLOOKUP(B12,'KAYIT LİSTESİ'!$B$4:$H$904,4,0)))</f>
        <v>34720</v>
      </c>
      <c r="E12" s="185" t="str">
        <f>IF(ISERROR(VLOOKUP(B12,'KAYIT LİSTESİ'!$B$4:$H$904,5,0)),"",(VLOOKUP(B12,'KAYIT LİSTESİ'!$B$4:$H$904,5,0)))</f>
        <v>ZEHRA DEMİRCAN</v>
      </c>
      <c r="F12" s="185" t="str">
        <f>IF(ISERROR(VLOOKUP(B12,'KAYIT LİSTESİ'!$B$4:$H$904,6,0)),"",(VLOOKUP(B12,'KAYIT LİSTESİ'!$B$4:$H$904,6,0)))</f>
        <v>KKTC-DOĞU AKDENİZ ÜNİVERSİTESİ</v>
      </c>
      <c r="G12" s="170">
        <v>858</v>
      </c>
      <c r="H12" s="170">
        <v>929</v>
      </c>
      <c r="I12" s="170" t="s">
        <v>1835</v>
      </c>
      <c r="J12" s="170">
        <f t="shared" si="0"/>
        <v>929</v>
      </c>
      <c r="K12" s="199"/>
      <c r="L12" s="199"/>
      <c r="M12" s="199"/>
      <c r="N12" s="433">
        <f t="shared" si="1"/>
        <v>929</v>
      </c>
      <c r="O12" s="228"/>
      <c r="P12" s="236"/>
      <c r="Q12" s="226">
        <v>251</v>
      </c>
      <c r="R12" s="225">
        <v>12</v>
      </c>
    </row>
    <row r="13" spans="1:18" s="76" customFormat="1" ht="36.75" customHeight="1">
      <c r="A13" s="85">
        <v>6</v>
      </c>
      <c r="B13" s="86" t="s">
        <v>582</v>
      </c>
      <c r="C13" s="228">
        <f>IF(ISERROR(VLOOKUP(B13,'KAYIT LİSTESİ'!$B$4:$H$904,2,0)),"",(VLOOKUP(B13,'KAYIT LİSTESİ'!$B$4:$H$904,2,0)))</f>
        <v>160</v>
      </c>
      <c r="D13" s="87">
        <f>IF(ISERROR(VLOOKUP(B13,'KAYIT LİSTESİ'!$B$4:$H$904,4,0)),"",(VLOOKUP(B13,'KAYIT LİSTESİ'!$B$4:$H$904,4,0)))</f>
        <v>34247</v>
      </c>
      <c r="E13" s="185" t="str">
        <f>IF(ISERROR(VLOOKUP(B13,'KAYIT LİSTESİ'!$B$4:$H$904,5,0)),"",(VLOOKUP(B13,'KAYIT LİSTESİ'!$B$4:$H$904,5,0)))</f>
        <v>PINAR KARDAĞ</v>
      </c>
      <c r="F13" s="185" t="str">
        <f>IF(ISERROR(VLOOKUP(B13,'KAYIT LİSTESİ'!$B$4:$H$904,6,0)),"",(VLOOKUP(B13,'KAYIT LİSTESİ'!$B$4:$H$904,6,0)))</f>
        <v>ERZİNCAN-ERZİNCAN ÜNİVERSİTESİ</v>
      </c>
      <c r="G13" s="170">
        <v>846</v>
      </c>
      <c r="H13" s="170">
        <v>905</v>
      </c>
      <c r="I13" s="170">
        <v>891</v>
      </c>
      <c r="J13" s="170">
        <f t="shared" si="0"/>
        <v>905</v>
      </c>
      <c r="K13" s="199"/>
      <c r="L13" s="199"/>
      <c r="M13" s="199"/>
      <c r="N13" s="433">
        <f t="shared" si="1"/>
        <v>905</v>
      </c>
      <c r="O13" s="228"/>
      <c r="P13" s="236"/>
      <c r="Q13" s="226">
        <v>259</v>
      </c>
      <c r="R13" s="225">
        <v>13</v>
      </c>
    </row>
    <row r="14" spans="1:18" s="76" customFormat="1" ht="36.75" customHeight="1">
      <c r="A14" s="85">
        <v>7</v>
      </c>
      <c r="B14" s="86" t="s">
        <v>1558</v>
      </c>
      <c r="C14" s="228">
        <f>IF(ISERROR(VLOOKUP(B14,'KAYIT LİSTESİ'!$B$4:$H$904,2,0)),"",(VLOOKUP(B14,'KAYIT LİSTESİ'!$B$4:$H$904,2,0)))</f>
        <v>270</v>
      </c>
      <c r="D14" s="87">
        <f>IF(ISERROR(VLOOKUP(B14,'KAYIT LİSTESİ'!$B$4:$H$904,4,0)),"",(VLOOKUP(B14,'KAYIT LİSTESİ'!$B$4:$H$904,4,0)))</f>
        <v>35065</v>
      </c>
      <c r="E14" s="185" t="str">
        <f>IF(ISERROR(VLOOKUP(B14,'KAYIT LİSTESİ'!$B$4:$H$904,5,0)),"",(VLOOKUP(B14,'KAYIT LİSTESİ'!$B$4:$H$904,5,0)))</f>
        <v>AYŞEGÜL OCAK</v>
      </c>
      <c r="F14" s="185" t="str">
        <f>IF(ISERROR(VLOOKUP(B14,'KAYIT LİSTESİ'!$B$4:$H$904,6,0)),"",(VLOOKUP(B14,'KAYIT LİSTESİ'!$B$4:$H$904,6,0)))</f>
        <v>MUĞLA-MUĞLA SITKI KOÇMAN ÜNİVERSİTESİ</v>
      </c>
      <c r="G14" s="170">
        <v>842</v>
      </c>
      <c r="H14" s="170" t="s">
        <v>1835</v>
      </c>
      <c r="I14" s="170">
        <v>862</v>
      </c>
      <c r="J14" s="170">
        <f t="shared" si="0"/>
        <v>862</v>
      </c>
      <c r="K14" s="199"/>
      <c r="L14" s="199"/>
      <c r="M14" s="199"/>
      <c r="N14" s="433">
        <f t="shared" si="1"/>
        <v>862</v>
      </c>
      <c r="O14" s="228"/>
      <c r="P14" s="236"/>
      <c r="Q14" s="226">
        <v>267</v>
      </c>
      <c r="R14" s="225">
        <v>14</v>
      </c>
    </row>
    <row r="15" spans="1:18" s="76" customFormat="1" ht="36.75" customHeight="1">
      <c r="A15" s="85">
        <v>8</v>
      </c>
      <c r="B15" s="86" t="s">
        <v>581</v>
      </c>
      <c r="C15" s="228">
        <f>IF(ISERROR(VLOOKUP(B15,'KAYIT LİSTESİ'!$B$4:$H$904,2,0)),"",(VLOOKUP(B15,'KAYIT LİSTESİ'!$B$4:$H$904,2,0)))</f>
        <v>27</v>
      </c>
      <c r="D15" s="87">
        <f>IF(ISERROR(VLOOKUP(B15,'KAYIT LİSTESİ'!$B$4:$H$904,4,0)),"",(VLOOKUP(B15,'KAYIT LİSTESİ'!$B$4:$H$904,4,0)))</f>
        <v>35065</v>
      </c>
      <c r="E15" s="185" t="str">
        <f>IF(ISERROR(VLOOKUP(B15,'KAYIT LİSTESİ'!$B$4:$H$904,5,0)),"",(VLOOKUP(B15,'KAYIT LİSTESİ'!$B$4:$H$904,5,0)))</f>
        <v>SİBEL ÖZDEMİR</v>
      </c>
      <c r="F15" s="185" t="str">
        <f>IF(ISERROR(VLOOKUP(B15,'KAYIT LİSTESİ'!$B$4:$H$904,6,0)),"",(VLOOKUP(B15,'KAYIT LİSTESİ'!$B$4:$H$904,6,0)))</f>
        <v>AĞRI-İBRAHİM ÇEÇEN ÜNİVERSİTESİ</v>
      </c>
      <c r="G15" s="170">
        <v>841</v>
      </c>
      <c r="H15" s="170" t="s">
        <v>1835</v>
      </c>
      <c r="I15" s="170" t="s">
        <v>1835</v>
      </c>
      <c r="J15" s="170">
        <f t="shared" si="0"/>
        <v>841</v>
      </c>
      <c r="K15" s="199"/>
      <c r="L15" s="199"/>
      <c r="M15" s="199"/>
      <c r="N15" s="433">
        <f t="shared" si="1"/>
        <v>841</v>
      </c>
      <c r="O15" s="228"/>
      <c r="P15" s="236"/>
      <c r="Q15" s="226">
        <v>275</v>
      </c>
      <c r="R15" s="225">
        <v>15</v>
      </c>
    </row>
    <row r="16" spans="1:18" s="76" customFormat="1" ht="36.75" customHeight="1">
      <c r="A16" s="85">
        <v>9</v>
      </c>
      <c r="B16" s="86" t="s">
        <v>583</v>
      </c>
      <c r="C16" s="228">
        <f>IF(ISERROR(VLOOKUP(B16,'KAYIT LİSTESİ'!$B$4:$H$904,2,0)),"",(VLOOKUP(B16,'KAYIT LİSTESİ'!$B$4:$H$904,2,0)))</f>
        <v>261</v>
      </c>
      <c r="D16" s="87">
        <f>IF(ISERROR(VLOOKUP(B16,'KAYIT LİSTESİ'!$B$4:$H$904,4,0)),"",(VLOOKUP(B16,'KAYIT LİSTESİ'!$B$4:$H$904,4,0)))</f>
        <v>34475</v>
      </c>
      <c r="E16" s="185" t="str">
        <f>IF(ISERROR(VLOOKUP(B16,'KAYIT LİSTESİ'!$B$4:$H$904,5,0)),"",(VLOOKUP(B16,'KAYIT LİSTESİ'!$B$4:$H$904,5,0)))</f>
        <v>MİZGİN KESİCİ</v>
      </c>
      <c r="F16" s="185" t="str">
        <f>IF(ISERROR(VLOOKUP(B16,'KAYIT LİSTESİ'!$B$4:$H$904,6,0)),"",(VLOOKUP(B16,'KAYIT LİSTESİ'!$B$4:$H$904,6,0)))</f>
        <v>VAN-YÜZÜNCÜ YIL ÜNİVERSİTESİ</v>
      </c>
      <c r="G16" s="170" t="s">
        <v>1835</v>
      </c>
      <c r="H16" s="170">
        <v>679</v>
      </c>
      <c r="I16" s="170">
        <v>629</v>
      </c>
      <c r="J16" s="170">
        <f t="shared" si="0"/>
        <v>679</v>
      </c>
      <c r="K16" s="199"/>
      <c r="L16" s="199"/>
      <c r="M16" s="199"/>
      <c r="N16" s="433">
        <f t="shared" si="1"/>
        <v>679</v>
      </c>
      <c r="O16" s="228"/>
      <c r="P16" s="236"/>
      <c r="Q16" s="226">
        <v>281</v>
      </c>
      <c r="R16" s="225">
        <v>16</v>
      </c>
    </row>
    <row r="17" spans="1:18" s="76" customFormat="1" ht="36.75" customHeight="1">
      <c r="A17" s="85">
        <v>10</v>
      </c>
      <c r="B17" s="86" t="s">
        <v>1551</v>
      </c>
      <c r="C17" s="228">
        <f>IF(ISERROR(VLOOKUP(B17,'KAYIT LİSTESİ'!$B$4:$H$904,2,0)),"",(VLOOKUP(B17,'KAYIT LİSTESİ'!$B$4:$H$904,2,0)))</f>
        <v>42</v>
      </c>
      <c r="D17" s="87">
        <f>IF(ISERROR(VLOOKUP(B17,'KAYIT LİSTESİ'!$B$4:$H$904,4,0)),"",(VLOOKUP(B17,'KAYIT LİSTESİ'!$B$4:$H$904,4,0)))</f>
        <v>34772</v>
      </c>
      <c r="E17" s="185" t="str">
        <f>IF(ISERROR(VLOOKUP(B17,'KAYIT LİSTESİ'!$B$4:$H$904,5,0)),"",(VLOOKUP(B17,'KAYIT LİSTESİ'!$B$4:$H$904,5,0)))</f>
        <v>MERVE KARACA</v>
      </c>
      <c r="F17" s="185" t="str">
        <f>IF(ISERROR(VLOOKUP(B17,'KAYIT LİSTESİ'!$B$4:$H$904,6,0)),"",(VLOOKUP(B17,'KAYIT LİSTESİ'!$B$4:$H$904,6,0)))</f>
        <v>İZMİR-9 EYLÜL ÜNİVERSİTESİ</v>
      </c>
      <c r="G17" s="170" t="s">
        <v>1835</v>
      </c>
      <c r="H17" s="170">
        <v>656</v>
      </c>
      <c r="I17" s="170" t="s">
        <v>1835</v>
      </c>
      <c r="J17" s="170">
        <f t="shared" si="0"/>
        <v>656</v>
      </c>
      <c r="K17" s="199"/>
      <c r="L17" s="199"/>
      <c r="M17" s="199"/>
      <c r="N17" s="433">
        <f t="shared" si="1"/>
        <v>656</v>
      </c>
      <c r="O17" s="228"/>
      <c r="P17" s="236"/>
      <c r="Q17" s="226">
        <v>287</v>
      </c>
      <c r="R17" s="225">
        <v>17</v>
      </c>
    </row>
    <row r="18" spans="1:18" s="76" customFormat="1" ht="36.75" customHeight="1">
      <c r="A18" s="85">
        <v>11</v>
      </c>
      <c r="B18" s="86" t="s">
        <v>1554</v>
      </c>
      <c r="C18" s="228">
        <f>IF(ISERROR(VLOOKUP(B18,'KAYIT LİSTESİ'!$B$4:$H$904,2,0)),"",(VLOOKUP(B18,'KAYIT LİSTESİ'!$B$4:$H$904,2,0)))</f>
        <v>236</v>
      </c>
      <c r="D18" s="87">
        <f>IF(ISERROR(VLOOKUP(B18,'KAYIT LİSTESİ'!$B$4:$H$904,4,0)),"",(VLOOKUP(B18,'KAYIT LİSTESİ'!$B$4:$H$904,4,0)))</f>
        <v>34378</v>
      </c>
      <c r="E18" s="185" t="str">
        <f>IF(ISERROR(VLOOKUP(B18,'KAYIT LİSTESİ'!$B$4:$H$904,5,0)),"",(VLOOKUP(B18,'KAYIT LİSTESİ'!$B$4:$H$904,5,0)))</f>
        <v>SEVDE ÖZTÜRK</v>
      </c>
      <c r="F18" s="185" t="str">
        <f>IF(ISERROR(VLOOKUP(B18,'KAYIT LİSTESİ'!$B$4:$H$904,6,0)),"",(VLOOKUP(B18,'KAYIT LİSTESİ'!$B$4:$H$904,6,0)))</f>
        <v>İSTANBUL-BOĞAZİÇİ ÜNİVERSİTESİ</v>
      </c>
      <c r="G18" s="170" t="s">
        <v>1835</v>
      </c>
      <c r="H18" s="170">
        <v>605</v>
      </c>
      <c r="I18" s="170">
        <v>645</v>
      </c>
      <c r="J18" s="170">
        <f t="shared" si="0"/>
        <v>645</v>
      </c>
      <c r="K18" s="199"/>
      <c r="L18" s="199"/>
      <c r="M18" s="199"/>
      <c r="N18" s="433">
        <f t="shared" si="1"/>
        <v>645</v>
      </c>
      <c r="O18" s="228"/>
      <c r="P18" s="236"/>
      <c r="Q18" s="226">
        <v>293</v>
      </c>
      <c r="R18" s="225">
        <v>18</v>
      </c>
    </row>
    <row r="19" spans="1:18" s="76" customFormat="1" ht="36.75" customHeight="1">
      <c r="A19" s="85">
        <v>12</v>
      </c>
      <c r="B19" s="86" t="s">
        <v>1556</v>
      </c>
      <c r="C19" s="228">
        <f>IF(ISERROR(VLOOKUP(B19,'KAYIT LİSTESİ'!$B$4:$H$904,2,0)),"",(VLOOKUP(B19,'KAYIT LİSTESİ'!$B$4:$H$904,2,0)))</f>
        <v>111</v>
      </c>
      <c r="D19" s="87">
        <f>IF(ISERROR(VLOOKUP(B19,'KAYIT LİSTESİ'!$B$4:$H$904,4,0)),"",(VLOOKUP(B19,'KAYIT LİSTESİ'!$B$4:$H$904,4,0)))</f>
        <v>0</v>
      </c>
      <c r="E19" s="185" t="str">
        <f>IF(ISERROR(VLOOKUP(B19,'KAYIT LİSTESİ'!$B$4:$H$904,5,0)),"",(VLOOKUP(B19,'KAYIT LİSTESİ'!$B$4:$H$904,5,0)))</f>
        <v>AYŞE BULUT</v>
      </c>
      <c r="F19" s="185" t="str">
        <f>IF(ISERROR(VLOOKUP(B19,'KAYIT LİSTESİ'!$B$4:$H$904,6,0)),"",(VLOOKUP(B19,'KAYIT LİSTESİ'!$B$4:$H$904,6,0)))</f>
        <v>KARAMAN-KARAMANOĞLU MEHMETBEY ÜNİVERSİTESİ</v>
      </c>
      <c r="G19" s="170">
        <v>604</v>
      </c>
      <c r="H19" s="170" t="s">
        <v>1835</v>
      </c>
      <c r="I19" s="170" t="s">
        <v>1835</v>
      </c>
      <c r="J19" s="170">
        <f t="shared" si="0"/>
        <v>604</v>
      </c>
      <c r="K19" s="199"/>
      <c r="L19" s="199"/>
      <c r="M19" s="199"/>
      <c r="N19" s="433">
        <f t="shared" si="1"/>
        <v>604</v>
      </c>
      <c r="O19" s="228"/>
      <c r="P19" s="236"/>
      <c r="Q19" s="226">
        <v>299</v>
      </c>
      <c r="R19" s="225">
        <v>19</v>
      </c>
    </row>
    <row r="20" spans="1:18" s="76" customFormat="1" ht="36.75" customHeight="1">
      <c r="A20" s="85">
        <v>13</v>
      </c>
      <c r="B20" s="86" t="s">
        <v>1553</v>
      </c>
      <c r="C20" s="228">
        <f>IF(ISERROR(VLOOKUP(B20,'KAYIT LİSTESİ'!$B$4:$H$904,2,0)),"",(VLOOKUP(B20,'KAYIT LİSTESİ'!$B$4:$H$904,2,0)))</f>
        <v>225</v>
      </c>
      <c r="D20" s="87">
        <f>IF(ISERROR(VLOOKUP(B20,'KAYIT LİSTESİ'!$B$4:$H$904,4,0)),"",(VLOOKUP(B20,'KAYIT LİSTESİ'!$B$4:$H$904,4,0)))</f>
        <v>34510</v>
      </c>
      <c r="E20" s="185" t="str">
        <f>IF(ISERROR(VLOOKUP(B20,'KAYIT LİSTESİ'!$B$4:$H$904,5,0)),"",(VLOOKUP(B20,'KAYIT LİSTESİ'!$B$4:$H$904,5,0)))</f>
        <v>GÜLNUR DATLI</v>
      </c>
      <c r="F20" s="185" t="str">
        <f>IF(ISERROR(VLOOKUP(B20,'KAYIT LİSTESİ'!$B$4:$H$904,6,0)),"",(VLOOKUP(B20,'KAYIT LİSTESİ'!$B$4:$H$904,6,0)))</f>
        <v>BOLU-ABAN İZZET BAYSAL ÜNİVERSİTESİ</v>
      </c>
      <c r="G20" s="170" t="s">
        <v>1835</v>
      </c>
      <c r="H20" s="170" t="s">
        <v>1835</v>
      </c>
      <c r="I20" s="170">
        <v>601</v>
      </c>
      <c r="J20" s="170">
        <f t="shared" si="0"/>
        <v>601</v>
      </c>
      <c r="K20" s="199"/>
      <c r="L20" s="199"/>
      <c r="M20" s="199"/>
      <c r="N20" s="433">
        <f t="shared" si="1"/>
        <v>601</v>
      </c>
      <c r="O20" s="228"/>
      <c r="P20" s="236"/>
      <c r="Q20" s="226">
        <v>305</v>
      </c>
      <c r="R20" s="225">
        <v>20</v>
      </c>
    </row>
    <row r="21" spans="1:18" s="76" customFormat="1" ht="36.75" customHeight="1">
      <c r="A21" s="85" t="s">
        <v>1827</v>
      </c>
      <c r="B21" s="86" t="s">
        <v>1555</v>
      </c>
      <c r="C21" s="228">
        <f>IF(ISERROR(VLOOKUP(B21,'KAYIT LİSTESİ'!$B$4:$H$904,2,0)),"",(VLOOKUP(B21,'KAYIT LİSTESİ'!$B$4:$H$904,2,0)))</f>
        <v>180</v>
      </c>
      <c r="D21" s="87">
        <f>IF(ISERROR(VLOOKUP(B21,'KAYIT LİSTESİ'!$B$4:$H$904,4,0)),"",(VLOOKUP(B21,'KAYIT LİSTESİ'!$B$4:$H$904,4,0)))</f>
        <v>35404</v>
      </c>
      <c r="E21" s="185" t="str">
        <f>IF(ISERROR(VLOOKUP(B21,'KAYIT LİSTESİ'!$B$4:$H$904,5,0)),"",(VLOOKUP(B21,'KAYIT LİSTESİ'!$B$4:$H$904,5,0)))</f>
        <v>SEMİHA HOŞOĞLU</v>
      </c>
      <c r="F21" s="185" t="str">
        <f>IF(ISERROR(VLOOKUP(B21,'KAYIT LİSTESİ'!$B$4:$H$904,6,0)),"",(VLOOKUP(B21,'KAYIT LİSTESİ'!$B$4:$H$904,6,0)))</f>
        <v>KOCAELİ-KOCAELİ ÜNİVERSİTESİ</v>
      </c>
      <c r="G21" s="170" t="s">
        <v>1835</v>
      </c>
      <c r="H21" s="170" t="s">
        <v>1835</v>
      </c>
      <c r="I21" s="170" t="s">
        <v>1835</v>
      </c>
      <c r="J21" s="170">
        <f t="shared" si="0"/>
        <v>0</v>
      </c>
      <c r="K21" s="199"/>
      <c r="L21" s="199"/>
      <c r="M21" s="199"/>
      <c r="N21" s="433" t="s">
        <v>1836</v>
      </c>
      <c r="O21" s="228"/>
      <c r="P21" s="236"/>
      <c r="Q21" s="226"/>
      <c r="R21" s="225"/>
    </row>
    <row r="22" spans="1:18" s="76" customFormat="1" ht="36.75" customHeight="1">
      <c r="A22" s="85"/>
      <c r="B22" s="86" t="s">
        <v>1560</v>
      </c>
      <c r="C22" s="228" t="str">
        <f>IF(ISERROR(VLOOKUP(B22,'KAYIT LİSTESİ'!$B$4:$H$904,2,0)),"",(VLOOKUP(B22,'KAYIT LİSTESİ'!$B$4:$H$904,2,0)))</f>
        <v/>
      </c>
      <c r="D22" s="87" t="str">
        <f>IF(ISERROR(VLOOKUP(B22,'KAYIT LİSTESİ'!$B$4:$H$904,4,0)),"",(VLOOKUP(B22,'KAYIT LİSTESİ'!$B$4:$H$904,4,0)))</f>
        <v/>
      </c>
      <c r="E22" s="185" t="str">
        <f>IF(ISERROR(VLOOKUP(B22,'KAYIT LİSTESİ'!$B$4:$H$904,5,0)),"",(VLOOKUP(B22,'KAYIT LİSTESİ'!$B$4:$H$904,5,0)))</f>
        <v/>
      </c>
      <c r="F22" s="185" t="str">
        <f>IF(ISERROR(VLOOKUP(B22,'KAYIT LİSTESİ'!$B$4:$H$904,6,0)),"",(VLOOKUP(B22,'KAYIT LİSTESİ'!$B$4:$H$904,6,0)))</f>
        <v/>
      </c>
      <c r="G22" s="170"/>
      <c r="H22" s="170"/>
      <c r="I22" s="170"/>
      <c r="J22" s="170"/>
      <c r="K22" s="199"/>
      <c r="L22" s="199"/>
      <c r="M22" s="199"/>
      <c r="N22" s="433"/>
      <c r="O22" s="228"/>
      <c r="P22" s="236"/>
      <c r="Q22" s="226"/>
      <c r="R22" s="225"/>
    </row>
    <row r="23" spans="1:18" s="76" customFormat="1" ht="36.75" customHeight="1">
      <c r="A23" s="85"/>
      <c r="B23" s="86" t="s">
        <v>584</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ref="J23:J44" si="2">MAX(G23:I23)</f>
        <v>0</v>
      </c>
      <c r="K23" s="199"/>
      <c r="L23" s="199"/>
      <c r="M23" s="199"/>
      <c r="N23" s="183">
        <f t="shared" ref="N23:N44" si="3">MAX(G23:M23)</f>
        <v>0</v>
      </c>
      <c r="O23" s="228"/>
      <c r="P23" s="236"/>
      <c r="Q23" s="226"/>
      <c r="R23" s="225"/>
    </row>
    <row r="24" spans="1:18" s="76" customFormat="1" ht="36.75" customHeight="1">
      <c r="A24" s="85"/>
      <c r="B24" s="86" t="s">
        <v>585</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586</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587</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588</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589</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590</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591</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592</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593</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594</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595</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596</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597</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598</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599</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600</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601</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602</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603</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604</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605</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91" priority="2" stopIfTrue="1" operator="greaterThan">
      <formula>1657</formula>
    </cfRule>
  </conditionalFormatting>
  <conditionalFormatting sqref="F1:F1048576">
    <cfRule type="containsText" dxfId="90" priority="1" stopIfTrue="1" operator="containsText" text="FERDİ">
      <formula>NOT(ISERROR(SEARCH("FERDİ",F1)))</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rgb="FFFF000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531</v>
      </c>
      <c r="E3" s="579"/>
      <c r="F3" s="292"/>
      <c r="G3" s="580" t="s">
        <v>304</v>
      </c>
      <c r="H3" s="580"/>
      <c r="I3" s="584" t="str">
        <f>'YARIŞMA PROGRAMI'!E13</f>
        <v>18,04-Emel DERELİ</v>
      </c>
      <c r="J3" s="584"/>
      <c r="K3" s="581" t="s">
        <v>388</v>
      </c>
      <c r="L3" s="581"/>
      <c r="M3" s="583" t="str">
        <f>'YARIŞMA PROGRAMI'!F13</f>
        <v>16.58-FİLİZ KADOĞAN</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PROGRAMI'!B13</f>
        <v>09 Mayıs 2015 - 10.30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607</v>
      </c>
      <c r="C8" s="228">
        <f>IF(ISERROR(VLOOKUP(B8,'KAYIT LİSTESİ'!$B$4:$H$904,2,0)),"",(VLOOKUP(B8,'KAYIT LİSTESİ'!$B$4:$H$904,2,0)))</f>
        <v>215</v>
      </c>
      <c r="D8" s="87">
        <f>IF(ISERROR(VLOOKUP(B8,'KAYIT LİSTESİ'!$B$4:$H$904,4,0)),"",(VLOOKUP(B8,'KAYIT LİSTESİ'!$B$4:$H$904,4,0)))</f>
        <v>34907</v>
      </c>
      <c r="E8" s="185" t="str">
        <f>IF(ISERROR(VLOOKUP(B8,'KAYIT LİSTESİ'!$B$4:$H$904,5,0)),"",(VLOOKUP(B8,'KAYIT LİSTESİ'!$B$4:$H$904,5,0)))</f>
        <v>SARE BOSTANCI</v>
      </c>
      <c r="F8" s="185" t="str">
        <f>IF(ISERROR(VLOOKUP(B8,'KAYIT LİSTESİ'!$B$4:$H$904,6,0)),"",(VLOOKUP(B8,'KAYIT LİSTESİ'!$B$4:$H$904,6,0)))</f>
        <v>ZONGULDAK-BÜLENT ECEVİT ÜNİVERSİTESİ</v>
      </c>
      <c r="G8" s="170">
        <v>1274</v>
      </c>
      <c r="H8" s="170" t="s">
        <v>1827</v>
      </c>
      <c r="I8" s="170" t="s">
        <v>1827</v>
      </c>
      <c r="J8" s="170">
        <f t="shared" ref="J8:J21" si="0">MAX(G8:I8)</f>
        <v>1274</v>
      </c>
      <c r="K8" s="199"/>
      <c r="L8" s="199"/>
      <c r="M8" s="199"/>
      <c r="N8" s="433">
        <f t="shared" ref="N8:N21" si="1">MAX(G8:M8)</f>
        <v>1274</v>
      </c>
      <c r="O8" s="228"/>
      <c r="P8" s="236"/>
      <c r="Q8" s="226">
        <v>219</v>
      </c>
      <c r="R8" s="225">
        <v>8</v>
      </c>
    </row>
    <row r="9" spans="1:18" s="76" customFormat="1" ht="36.75" customHeight="1">
      <c r="A9" s="85">
        <v>2</v>
      </c>
      <c r="B9" s="86" t="s">
        <v>1570</v>
      </c>
      <c r="C9" s="228">
        <f>IF(ISERROR(VLOOKUP(B9,'KAYIT LİSTESİ'!$B$4:$H$904,2,0)),"",(VLOOKUP(B9,'KAYIT LİSTESİ'!$B$4:$H$904,2,0)))</f>
        <v>196</v>
      </c>
      <c r="D9" s="87">
        <f>IF(ISERROR(VLOOKUP(B9,'KAYIT LİSTESİ'!$B$4:$H$904,4,0)),"",(VLOOKUP(B9,'KAYIT LİSTESİ'!$B$4:$H$904,4,0)))</f>
        <v>34792</v>
      </c>
      <c r="E9" s="185" t="str">
        <f>IF(ISERROR(VLOOKUP(B9,'KAYIT LİSTESİ'!$B$4:$H$904,5,0)),"",(VLOOKUP(B9,'KAYIT LİSTESİ'!$B$4:$H$904,5,0)))</f>
        <v>NURTEN MERMER</v>
      </c>
      <c r="F9" s="185" t="str">
        <f>IF(ISERROR(VLOOKUP(B9,'KAYIT LİSTESİ'!$B$4:$H$904,6,0)),"",(VLOOKUP(B9,'KAYIT LİSTESİ'!$B$4:$H$904,6,0)))</f>
        <v>ANKARA-HACETTEPE ÜNİVERSİTESİ</v>
      </c>
      <c r="G9" s="170">
        <v>1017</v>
      </c>
      <c r="H9" s="170">
        <v>1054</v>
      </c>
      <c r="I9" s="170" t="s">
        <v>1827</v>
      </c>
      <c r="J9" s="170">
        <f t="shared" si="0"/>
        <v>1054</v>
      </c>
      <c r="K9" s="199"/>
      <c r="L9" s="199"/>
      <c r="M9" s="199"/>
      <c r="N9" s="433">
        <f t="shared" si="1"/>
        <v>1054</v>
      </c>
      <c r="O9" s="228"/>
      <c r="P9" s="236"/>
      <c r="Q9" s="226">
        <v>227</v>
      </c>
      <c r="R9" s="225">
        <v>9</v>
      </c>
    </row>
    <row r="10" spans="1:18" s="76" customFormat="1" ht="36.75" customHeight="1">
      <c r="A10" s="85">
        <v>3</v>
      </c>
      <c r="B10" s="86" t="s">
        <v>606</v>
      </c>
      <c r="C10" s="228">
        <f>IF(ISERROR(VLOOKUP(B10,'KAYIT LİSTESİ'!$B$4:$H$904,2,0)),"",(VLOOKUP(B10,'KAYIT LİSTESİ'!$B$4:$H$904,2,0)))</f>
        <v>185</v>
      </c>
      <c r="D10" s="87">
        <f>IF(ISERROR(VLOOKUP(B10,'KAYIT LİSTESİ'!$B$4:$H$904,4,0)),"",(VLOOKUP(B10,'KAYIT LİSTESİ'!$B$4:$H$904,4,0)))</f>
        <v>34700</v>
      </c>
      <c r="E10" s="185" t="str">
        <f>IF(ISERROR(VLOOKUP(B10,'KAYIT LİSTESİ'!$B$4:$H$904,5,0)),"",(VLOOKUP(B10,'KAYIT LİSTESİ'!$B$4:$H$904,5,0)))</f>
        <v>DAMLA KARAOĞLU</v>
      </c>
      <c r="F10" s="185" t="str">
        <f>IF(ISERROR(VLOOKUP(B10,'KAYIT LİSTESİ'!$B$4:$H$904,6,0)),"",(VLOOKUP(B10,'KAYIT LİSTESİ'!$B$4:$H$904,6,0)))</f>
        <v>İZMİR- EGE ÜNİVERSİTESİ</v>
      </c>
      <c r="G10" s="170">
        <v>939</v>
      </c>
      <c r="H10" s="170">
        <v>1022</v>
      </c>
      <c r="I10" s="170">
        <v>1023</v>
      </c>
      <c r="J10" s="170">
        <f t="shared" si="0"/>
        <v>1023</v>
      </c>
      <c r="K10" s="199"/>
      <c r="L10" s="199"/>
      <c r="M10" s="199"/>
      <c r="N10" s="433">
        <f t="shared" si="1"/>
        <v>1023</v>
      </c>
      <c r="O10" s="228"/>
      <c r="P10" s="236"/>
      <c r="Q10" s="226">
        <v>235</v>
      </c>
      <c r="R10" s="225">
        <v>10</v>
      </c>
    </row>
    <row r="11" spans="1:18" s="76" customFormat="1" ht="36.75" customHeight="1">
      <c r="A11" s="85">
        <v>4</v>
      </c>
      <c r="B11" s="86" t="s">
        <v>1567</v>
      </c>
      <c r="C11" s="228">
        <f>IF(ISERROR(VLOOKUP(B11,'KAYIT LİSTESİ'!$B$4:$H$904,2,0)),"",(VLOOKUP(B11,'KAYIT LİSTESİ'!$B$4:$H$904,2,0)))</f>
        <v>127</v>
      </c>
      <c r="D11" s="87">
        <f>IF(ISERROR(VLOOKUP(B11,'KAYIT LİSTESİ'!$B$4:$H$904,4,0)),"",(VLOOKUP(B11,'KAYIT LİSTESİ'!$B$4:$H$904,4,0)))</f>
        <v>35201</v>
      </c>
      <c r="E11" s="185" t="str">
        <f>IF(ISERROR(VLOOKUP(B11,'KAYIT LİSTESİ'!$B$4:$H$904,5,0)),"",(VLOOKUP(B11,'KAYIT LİSTESİ'!$B$4:$H$904,5,0)))</f>
        <v>ÖZNUR BAŞARIR</v>
      </c>
      <c r="F11" s="185" t="str">
        <f>IF(ISERROR(VLOOKUP(B11,'KAYIT LİSTESİ'!$B$4:$H$904,6,0)),"",(VLOOKUP(B11,'KAYIT LİSTESİ'!$B$4:$H$904,6,0)))</f>
        <v>ANKARA-ANKARA ÜNİVERSİTESİ</v>
      </c>
      <c r="G11" s="170">
        <v>910</v>
      </c>
      <c r="H11" s="170">
        <v>888</v>
      </c>
      <c r="I11" s="170">
        <v>961</v>
      </c>
      <c r="J11" s="170">
        <f t="shared" si="0"/>
        <v>961</v>
      </c>
      <c r="K11" s="199"/>
      <c r="L11" s="199"/>
      <c r="M11" s="199"/>
      <c r="N11" s="433">
        <f t="shared" si="1"/>
        <v>961</v>
      </c>
      <c r="O11" s="228"/>
      <c r="P11" s="236"/>
      <c r="Q11" s="226">
        <v>243</v>
      </c>
      <c r="R11" s="225">
        <v>11</v>
      </c>
    </row>
    <row r="12" spans="1:18" s="76" customFormat="1" ht="36.75" customHeight="1">
      <c r="A12" s="85">
        <v>5</v>
      </c>
      <c r="B12" s="86" t="s">
        <v>1566</v>
      </c>
      <c r="C12" s="228">
        <f>IF(ISERROR(VLOOKUP(B12,'KAYIT LİSTESİ'!$B$4:$H$904,2,0)),"",(VLOOKUP(B12,'KAYIT LİSTESİ'!$B$4:$H$904,2,0)))</f>
        <v>65</v>
      </c>
      <c r="D12" s="87">
        <f>IF(ISERROR(VLOOKUP(B12,'KAYIT LİSTESİ'!$B$4:$H$904,4,0)),"",(VLOOKUP(B12,'KAYIT LİSTESİ'!$B$4:$H$904,4,0)))</f>
        <v>33588</v>
      </c>
      <c r="E12" s="185" t="str">
        <f>IF(ISERROR(VLOOKUP(B12,'KAYIT LİSTESİ'!$B$4:$H$904,5,0)),"",(VLOOKUP(B12,'KAYIT LİSTESİ'!$B$4:$H$904,5,0)))</f>
        <v>ÖZGE ŞAYİR</v>
      </c>
      <c r="F12" s="185" t="str">
        <f>IF(ISERROR(VLOOKUP(B12,'KAYIT LİSTESİ'!$B$4:$H$904,6,0)),"",(VLOOKUP(B12,'KAYIT LİSTESİ'!$B$4:$H$904,6,0)))</f>
        <v>KAYSERİ-ERCİYES ÜNİVERSİTESİ</v>
      </c>
      <c r="G12" s="170">
        <v>816</v>
      </c>
      <c r="H12" s="170">
        <v>779</v>
      </c>
      <c r="I12" s="170">
        <v>863</v>
      </c>
      <c r="J12" s="170">
        <f t="shared" si="0"/>
        <v>863</v>
      </c>
      <c r="K12" s="199"/>
      <c r="L12" s="199"/>
      <c r="M12" s="199"/>
      <c r="N12" s="433">
        <f t="shared" si="1"/>
        <v>863</v>
      </c>
      <c r="O12" s="228"/>
      <c r="P12" s="236"/>
      <c r="Q12" s="226">
        <v>251</v>
      </c>
      <c r="R12" s="225">
        <v>12</v>
      </c>
    </row>
    <row r="13" spans="1:18" s="76" customFormat="1" ht="36.75" customHeight="1">
      <c r="A13" s="85">
        <v>6</v>
      </c>
      <c r="B13" s="86" t="s">
        <v>1564</v>
      </c>
      <c r="C13" s="228">
        <f>IF(ISERROR(VLOOKUP(B13,'KAYIT LİSTESİ'!$B$4:$H$904,2,0)),"",(VLOOKUP(B13,'KAYIT LİSTESİ'!$B$4:$H$904,2,0)))</f>
        <v>80</v>
      </c>
      <c r="D13" s="87">
        <f>IF(ISERROR(VLOOKUP(B13,'KAYIT LİSTESİ'!$B$4:$H$904,4,0)),"",(VLOOKUP(B13,'KAYIT LİSTESİ'!$B$4:$H$904,4,0)))</f>
        <v>34624</v>
      </c>
      <c r="E13" s="185" t="str">
        <f>IF(ISERROR(VLOOKUP(B13,'KAYIT LİSTESİ'!$B$4:$H$904,5,0)),"",(VLOOKUP(B13,'KAYIT LİSTESİ'!$B$4:$H$904,5,0)))</f>
        <v>Mihriban karabalık</v>
      </c>
      <c r="F13" s="185" t="str">
        <f>IF(ISERROR(VLOOKUP(B13,'KAYIT LİSTESİ'!$B$4:$H$904,6,0)),"",(VLOOKUP(B13,'KAYIT LİSTESİ'!$B$4:$H$904,6,0)))</f>
        <v>BURDUR-MEHMET AKİF ERSOY ÜNİVERSİTESİ</v>
      </c>
      <c r="G13" s="170">
        <v>810</v>
      </c>
      <c r="H13" s="170" t="s">
        <v>1835</v>
      </c>
      <c r="I13" s="170" t="s">
        <v>1835</v>
      </c>
      <c r="J13" s="170">
        <f t="shared" si="0"/>
        <v>810</v>
      </c>
      <c r="K13" s="199"/>
      <c r="L13" s="199"/>
      <c r="M13" s="199"/>
      <c r="N13" s="433">
        <f t="shared" si="1"/>
        <v>810</v>
      </c>
      <c r="O13" s="228"/>
      <c r="P13" s="236"/>
      <c r="Q13" s="226">
        <v>259</v>
      </c>
      <c r="R13" s="225">
        <v>13</v>
      </c>
    </row>
    <row r="14" spans="1:18" s="76" customFormat="1" ht="36.75" customHeight="1">
      <c r="A14" s="85">
        <v>7</v>
      </c>
      <c r="B14" s="86" t="s">
        <v>1565</v>
      </c>
      <c r="C14" s="228">
        <f>IF(ISERROR(VLOOKUP(B14,'KAYIT LİSTESİ'!$B$4:$H$904,2,0)),"",(VLOOKUP(B14,'KAYIT LİSTESİ'!$B$4:$H$904,2,0)))</f>
        <v>153</v>
      </c>
      <c r="D14" s="87">
        <f>IF(ISERROR(VLOOKUP(B14,'KAYIT LİSTESİ'!$B$4:$H$904,4,0)),"",(VLOOKUP(B14,'KAYIT LİSTESİ'!$B$4:$H$904,4,0)))</f>
        <v>33921</v>
      </c>
      <c r="E14" s="185" t="str">
        <f>IF(ISERROR(VLOOKUP(B14,'KAYIT LİSTESİ'!$B$4:$H$904,5,0)),"",(VLOOKUP(B14,'KAYIT LİSTESİ'!$B$4:$H$904,5,0)))</f>
        <v>RUKİYE ASLAN</v>
      </c>
      <c r="F14" s="185" t="str">
        <f>IF(ISERROR(VLOOKUP(B14,'KAYIT LİSTESİ'!$B$4:$H$904,6,0)),"",(VLOOKUP(B14,'KAYIT LİSTESİ'!$B$4:$H$904,6,0)))</f>
        <v>SİVAS-CUMHURİYET ÜNİVERSİTESİ</v>
      </c>
      <c r="G14" s="170" t="s">
        <v>1835</v>
      </c>
      <c r="H14" s="170">
        <v>705</v>
      </c>
      <c r="I14" s="170">
        <v>744</v>
      </c>
      <c r="J14" s="170">
        <f t="shared" si="0"/>
        <v>744</v>
      </c>
      <c r="K14" s="199"/>
      <c r="L14" s="199"/>
      <c r="M14" s="199"/>
      <c r="N14" s="433">
        <f t="shared" si="1"/>
        <v>744</v>
      </c>
      <c r="O14" s="228"/>
      <c r="P14" s="236"/>
      <c r="Q14" s="226">
        <v>267</v>
      </c>
      <c r="R14" s="225">
        <v>14</v>
      </c>
    </row>
    <row r="15" spans="1:18" s="76" customFormat="1" ht="36.75" customHeight="1">
      <c r="A15" s="85">
        <v>8</v>
      </c>
      <c r="B15" s="86" t="s">
        <v>1571</v>
      </c>
      <c r="C15" s="228">
        <f>IF(ISERROR(VLOOKUP(B15,'KAYIT LİSTESİ'!$B$4:$H$904,2,0)),"",(VLOOKUP(B15,'KAYIT LİSTESİ'!$B$4:$H$904,2,0)))</f>
        <v>199</v>
      </c>
      <c r="D15" s="87">
        <f>IF(ISERROR(VLOOKUP(B15,'KAYIT LİSTESİ'!$B$4:$H$904,4,0)),"",(VLOOKUP(B15,'KAYIT LİSTESİ'!$B$4:$H$904,4,0)))</f>
        <v>34181</v>
      </c>
      <c r="E15" s="185" t="str">
        <f>IF(ISERROR(VLOOKUP(B15,'KAYIT LİSTESİ'!$B$4:$H$904,5,0)),"",(VLOOKUP(B15,'KAYIT LİSTESİ'!$B$4:$H$904,5,0)))</f>
        <v>BERİVAN ALTUN</v>
      </c>
      <c r="F15" s="185" t="str">
        <f>IF(ISERROR(VLOOKUP(B15,'KAYIT LİSTESİ'!$B$4:$H$904,6,0)),"",(VLOOKUP(B15,'KAYIT LİSTESİ'!$B$4:$H$904,6,0)))</f>
        <v>MERSİN-MERSİN ÜNİVERSİTESİ</v>
      </c>
      <c r="G15" s="170" t="s">
        <v>1835</v>
      </c>
      <c r="H15" s="170">
        <v>717</v>
      </c>
      <c r="I15" s="170" t="s">
        <v>1835</v>
      </c>
      <c r="J15" s="170">
        <f t="shared" si="0"/>
        <v>717</v>
      </c>
      <c r="K15" s="199"/>
      <c r="L15" s="199"/>
      <c r="M15" s="199"/>
      <c r="N15" s="433">
        <f t="shared" si="1"/>
        <v>717</v>
      </c>
      <c r="O15" s="228"/>
      <c r="P15" s="236"/>
      <c r="Q15" s="226">
        <v>275</v>
      </c>
      <c r="R15" s="225">
        <v>15</v>
      </c>
    </row>
    <row r="16" spans="1:18" s="76" customFormat="1" ht="36.75" customHeight="1">
      <c r="A16" s="85">
        <v>9</v>
      </c>
      <c r="B16" s="86" t="s">
        <v>1568</v>
      </c>
      <c r="C16" s="228">
        <f>IF(ISERROR(VLOOKUP(B16,'KAYIT LİSTESİ'!$B$4:$H$904,2,0)),"",(VLOOKUP(B16,'KAYIT LİSTESİ'!$B$4:$H$904,2,0)))</f>
        <v>100</v>
      </c>
      <c r="D16" s="87">
        <f>IF(ISERROR(VLOOKUP(B16,'KAYIT LİSTESİ'!$B$4:$H$904,4,0)),"",(VLOOKUP(B16,'KAYIT LİSTESİ'!$B$4:$H$904,4,0)))</f>
        <v>34556</v>
      </c>
      <c r="E16" s="185" t="str">
        <f>IF(ISERROR(VLOOKUP(B16,'KAYIT LİSTESİ'!$B$4:$H$904,5,0)),"",(VLOOKUP(B16,'KAYIT LİSTESİ'!$B$4:$H$904,5,0)))</f>
        <v>NURBANU KARAYEL</v>
      </c>
      <c r="F16" s="185" t="str">
        <f>IF(ISERROR(VLOOKUP(B16,'KAYIT LİSTESİ'!$B$4:$H$904,6,0)),"",(VLOOKUP(B16,'KAYIT LİSTESİ'!$B$4:$H$904,6,0)))</f>
        <v>ANKARA-GAZİ ÜNİVERSİTESİ</v>
      </c>
      <c r="G16" s="170" t="s">
        <v>1835</v>
      </c>
      <c r="H16" s="170" t="s">
        <v>1835</v>
      </c>
      <c r="I16" s="170">
        <v>660</v>
      </c>
      <c r="J16" s="170">
        <f t="shared" si="0"/>
        <v>660</v>
      </c>
      <c r="K16" s="199"/>
      <c r="L16" s="199"/>
      <c r="M16" s="199"/>
      <c r="N16" s="433">
        <f t="shared" si="1"/>
        <v>660</v>
      </c>
      <c r="O16" s="228"/>
      <c r="P16" s="236"/>
      <c r="Q16" s="226">
        <v>281</v>
      </c>
      <c r="R16" s="225">
        <v>16</v>
      </c>
    </row>
    <row r="17" spans="1:18" s="76" customFormat="1" ht="36.75" customHeight="1">
      <c r="A17" s="85">
        <v>10</v>
      </c>
      <c r="B17" s="86" t="s">
        <v>1563</v>
      </c>
      <c r="C17" s="228">
        <f>IF(ISERROR(VLOOKUP(B17,'KAYIT LİSTESİ'!$B$4:$H$904,2,0)),"",(VLOOKUP(B17,'KAYIT LİSTESİ'!$B$4:$H$904,2,0)))</f>
        <v>88</v>
      </c>
      <c r="D17" s="87">
        <f>IF(ISERROR(VLOOKUP(B17,'KAYIT LİSTESİ'!$B$4:$H$904,4,0)),"",(VLOOKUP(B17,'KAYIT LİSTESİ'!$B$4:$H$904,4,0)))</f>
        <v>0</v>
      </c>
      <c r="E17" s="185" t="str">
        <f>IF(ISERROR(VLOOKUP(B17,'KAYIT LİSTESİ'!$B$4:$H$904,5,0)),"",(VLOOKUP(B17,'KAYIT LİSTESİ'!$B$4:$H$904,5,0)))</f>
        <v>DİLAN SÜMBÜL</v>
      </c>
      <c r="F17" s="185" t="str">
        <f>IF(ISERROR(VLOOKUP(B17,'KAYIT LİSTESİ'!$B$4:$H$904,6,0)),"",(VLOOKUP(B17,'KAYIT LİSTESİ'!$B$4:$H$904,6,0)))</f>
        <v>KÜTAHYA-DUMLUPINAR ÜNİVERSİTESİ</v>
      </c>
      <c r="G17" s="170">
        <v>639</v>
      </c>
      <c r="H17" s="170">
        <v>631</v>
      </c>
      <c r="I17" s="170" t="s">
        <v>1835</v>
      </c>
      <c r="J17" s="170">
        <f t="shared" si="0"/>
        <v>639</v>
      </c>
      <c r="K17" s="199"/>
      <c r="L17" s="199"/>
      <c r="M17" s="199"/>
      <c r="N17" s="433">
        <f t="shared" si="1"/>
        <v>639</v>
      </c>
      <c r="O17" s="228"/>
      <c r="P17" s="236"/>
      <c r="Q17" s="226">
        <v>287</v>
      </c>
      <c r="R17" s="225">
        <v>17</v>
      </c>
    </row>
    <row r="18" spans="1:18" s="76" customFormat="1" ht="36.75" customHeight="1">
      <c r="A18" s="85">
        <v>11</v>
      </c>
      <c r="B18" s="86" t="s">
        <v>608</v>
      </c>
      <c r="C18" s="228">
        <f>IF(ISERROR(VLOOKUP(B18,'KAYIT LİSTESİ'!$B$4:$H$904,2,0)),"",(VLOOKUP(B18,'KAYIT LİSTESİ'!$B$4:$H$904,2,0)))</f>
        <v>258</v>
      </c>
      <c r="D18" s="87">
        <f>IF(ISERROR(VLOOKUP(B18,'KAYIT LİSTESİ'!$B$4:$H$904,4,0)),"",(VLOOKUP(B18,'KAYIT LİSTESİ'!$B$4:$H$904,4,0)))</f>
        <v>36053</v>
      </c>
      <c r="E18" s="185" t="str">
        <f>IF(ISERROR(VLOOKUP(B18,'KAYIT LİSTESİ'!$B$4:$H$904,5,0)),"",(VLOOKUP(B18,'KAYIT LİSTESİ'!$B$4:$H$904,5,0)))</f>
        <v>MÜNEVVER ÇAKRALI</v>
      </c>
      <c r="F18" s="185" t="str">
        <f>IF(ISERROR(VLOOKUP(B18,'KAYIT LİSTESİ'!$B$4:$H$904,6,0)),"",(VLOOKUP(B18,'KAYIT LİSTESİ'!$B$4:$H$904,6,0)))</f>
        <v>DİYARBAKIR-DİCLE ÜNİVERSİTESİ</v>
      </c>
      <c r="G18" s="170" t="s">
        <v>1835</v>
      </c>
      <c r="H18" s="170">
        <v>567</v>
      </c>
      <c r="I18" s="170">
        <v>582</v>
      </c>
      <c r="J18" s="170">
        <f t="shared" si="0"/>
        <v>582</v>
      </c>
      <c r="K18" s="199"/>
      <c r="L18" s="199"/>
      <c r="M18" s="199"/>
      <c r="N18" s="433">
        <f t="shared" si="1"/>
        <v>582</v>
      </c>
      <c r="O18" s="228"/>
      <c r="P18" s="236"/>
      <c r="Q18" s="226">
        <v>293</v>
      </c>
      <c r="R18" s="225">
        <v>18</v>
      </c>
    </row>
    <row r="19" spans="1:18" s="76" customFormat="1" ht="36.75" customHeight="1">
      <c r="A19" s="85">
        <v>12</v>
      </c>
      <c r="B19" s="86" t="s">
        <v>1572</v>
      </c>
      <c r="C19" s="228">
        <f>IF(ISERROR(VLOOKUP(B19,'KAYIT LİSTESİ'!$B$4:$H$904,2,0)),"",(VLOOKUP(B19,'KAYIT LİSTESİ'!$B$4:$H$904,2,0)))</f>
        <v>68</v>
      </c>
      <c r="D19" s="87">
        <f>IF(ISERROR(VLOOKUP(B19,'KAYIT LİSTESİ'!$B$4:$H$904,4,0)),"",(VLOOKUP(B19,'KAYIT LİSTESİ'!$B$4:$H$904,4,0)))</f>
        <v>34700</v>
      </c>
      <c r="E19" s="185" t="str">
        <f>IF(ISERROR(VLOOKUP(B19,'KAYIT LİSTESİ'!$B$4:$H$904,5,0)),"",(VLOOKUP(B19,'KAYIT LİSTESİ'!$B$4:$H$904,5,0)))</f>
        <v>BÜŞRA DURAN</v>
      </c>
      <c r="F19" s="185" t="str">
        <f>IF(ISERROR(VLOOKUP(B19,'KAYIT LİSTESİ'!$B$4:$H$904,6,0)),"",(VLOOKUP(B19,'KAYIT LİSTESİ'!$B$4:$H$904,6,0)))</f>
        <v>NİĞDE-NİĞDE ÜNİVERSİTESİ</v>
      </c>
      <c r="G19" s="170" t="s">
        <v>1835</v>
      </c>
      <c r="H19" s="170">
        <v>565</v>
      </c>
      <c r="I19" s="170" t="s">
        <v>1835</v>
      </c>
      <c r="J19" s="170">
        <f t="shared" si="0"/>
        <v>565</v>
      </c>
      <c r="K19" s="199"/>
      <c r="L19" s="199"/>
      <c r="M19" s="199"/>
      <c r="N19" s="433">
        <f t="shared" si="1"/>
        <v>565</v>
      </c>
      <c r="O19" s="228"/>
      <c r="P19" s="236"/>
      <c r="Q19" s="226">
        <v>299</v>
      </c>
      <c r="R19" s="225">
        <v>19</v>
      </c>
    </row>
    <row r="20" spans="1:18" s="76" customFormat="1" ht="36.75" customHeight="1">
      <c r="A20" s="85">
        <v>13</v>
      </c>
      <c r="B20" s="86" t="s">
        <v>1573</v>
      </c>
      <c r="C20" s="228">
        <f>IF(ISERROR(VLOOKUP(B20,'KAYIT LİSTESİ'!$B$4:$H$904,2,0)),"",(VLOOKUP(B20,'KAYIT LİSTESİ'!$B$4:$H$904,2,0)))</f>
        <v>173</v>
      </c>
      <c r="D20" s="87">
        <f>IF(ISERROR(VLOOKUP(B20,'KAYIT LİSTESİ'!$B$4:$H$904,4,0)),"",(VLOOKUP(B20,'KAYIT LİSTESİ'!$B$4:$H$904,4,0)))</f>
        <v>34880</v>
      </c>
      <c r="E20" s="185" t="str">
        <f>IF(ISERROR(VLOOKUP(B20,'KAYIT LİSTESİ'!$B$4:$H$904,5,0)),"",(VLOOKUP(B20,'KAYIT LİSTESİ'!$B$4:$H$904,5,0)))</f>
        <v>YAĞMUR ÇELİK</v>
      </c>
      <c r="F20" s="185" t="str">
        <f>IF(ISERROR(VLOOKUP(B20,'KAYIT LİSTESİ'!$B$4:$H$904,6,0)),"",(VLOOKUP(B20,'KAYIT LİSTESİ'!$B$4:$H$904,6,0)))</f>
        <v>İSTANBUL-İSTANBUL ÜNİVERSİTESİ</v>
      </c>
      <c r="G20" s="170" t="s">
        <v>1835</v>
      </c>
      <c r="H20" s="170">
        <v>458</v>
      </c>
      <c r="I20" s="170" t="s">
        <v>1835</v>
      </c>
      <c r="J20" s="170">
        <f t="shared" si="0"/>
        <v>458</v>
      </c>
      <c r="K20" s="199"/>
      <c r="L20" s="199"/>
      <c r="M20" s="199"/>
      <c r="N20" s="433">
        <f t="shared" si="1"/>
        <v>458</v>
      </c>
      <c r="O20" s="228"/>
      <c r="P20" s="236"/>
      <c r="Q20" s="226">
        <v>305</v>
      </c>
      <c r="R20" s="225">
        <v>20</v>
      </c>
    </row>
    <row r="21" spans="1:18" s="76" customFormat="1" ht="36.75" customHeight="1">
      <c r="A21" s="85">
        <v>14</v>
      </c>
      <c r="B21" s="86" t="s">
        <v>1574</v>
      </c>
      <c r="C21" s="228">
        <f>IF(ISERROR(VLOOKUP(B21,'KAYIT LİSTESİ'!$B$4:$H$904,2,0)),"",(VLOOKUP(B21,'KAYIT LİSTESİ'!$B$4:$H$904,2,0)))</f>
        <v>210</v>
      </c>
      <c r="D21" s="87" t="str">
        <f>IF(ISERROR(VLOOKUP(B21,'KAYIT LİSTESİ'!$B$4:$H$904,4,0)),"",(VLOOKUP(B21,'KAYIT LİSTESİ'!$B$4:$H$904,4,0)))</f>
        <v>09.02.1995</v>
      </c>
      <c r="E21" s="185" t="str">
        <f>IF(ISERROR(VLOOKUP(B21,'KAYIT LİSTESİ'!$B$4:$H$904,5,0)),"",(VLOOKUP(B21,'KAYIT LİSTESİ'!$B$4:$H$904,5,0)))</f>
        <v>EKİN BUYUKAKTEN</v>
      </c>
      <c r="F21" s="185" t="str">
        <f>IF(ISERROR(VLOOKUP(B21,'KAYIT LİSTESİ'!$B$4:$H$904,6,0)),"",(VLOOKUP(B21,'KAYIT LİSTESİ'!$B$4:$H$904,6,0)))</f>
        <v>İSTANBUL-İSTANBUL TEKNİK ÜNİVERSİTESİ</v>
      </c>
      <c r="G21" s="170" t="s">
        <v>1835</v>
      </c>
      <c r="H21" s="170">
        <v>442</v>
      </c>
      <c r="I21" s="170" t="s">
        <v>1835</v>
      </c>
      <c r="J21" s="170">
        <f t="shared" si="0"/>
        <v>442</v>
      </c>
      <c r="K21" s="199"/>
      <c r="L21" s="199"/>
      <c r="M21" s="199"/>
      <c r="N21" s="433">
        <f t="shared" si="1"/>
        <v>442</v>
      </c>
      <c r="O21" s="228"/>
      <c r="P21" s="236"/>
      <c r="Q21" s="226"/>
      <c r="R21" s="225"/>
    </row>
    <row r="22" spans="1:18" s="76" customFormat="1" ht="36.75" customHeight="1">
      <c r="A22" s="85" t="s">
        <v>1827</v>
      </c>
      <c r="B22" s="86" t="s">
        <v>1569</v>
      </c>
      <c r="C22" s="228">
        <f>IF(ISERROR(VLOOKUP(B22,'KAYIT LİSTESİ'!$B$4:$H$904,2,0)),"",(VLOOKUP(B22,'KAYIT LİSTESİ'!$B$4:$H$904,2,0)))</f>
        <v>7</v>
      </c>
      <c r="D22" s="87">
        <f>IF(ISERROR(VLOOKUP(B22,'KAYIT LİSTESİ'!$B$4:$H$904,4,0)),"",(VLOOKUP(B22,'KAYIT LİSTESİ'!$B$4:$H$904,4,0)))</f>
        <v>33399</v>
      </c>
      <c r="E22" s="185" t="str">
        <f>IF(ISERROR(VLOOKUP(B22,'KAYIT LİSTESİ'!$B$4:$H$904,5,0)),"",(VLOOKUP(B22,'KAYIT LİSTESİ'!$B$4:$H$904,5,0)))</f>
        <v>ZELİHA UZUNBİLEK</v>
      </c>
      <c r="F22" s="185" t="str">
        <f>IF(ISERROR(VLOOKUP(B22,'KAYIT LİSTESİ'!$B$4:$H$904,6,0)),"",(VLOOKUP(B22,'KAYIT LİSTESİ'!$B$4:$H$904,6,0)))</f>
        <v>AKSARAY-AKSARAY ÜNİVERSİTESİ</v>
      </c>
      <c r="G22" s="170"/>
      <c r="H22" s="170"/>
      <c r="I22" s="170"/>
      <c r="J22" s="170"/>
      <c r="K22" s="199"/>
      <c r="L22" s="199"/>
      <c r="M22" s="199"/>
      <c r="N22" s="433" t="s">
        <v>1826</v>
      </c>
      <c r="O22" s="228"/>
      <c r="P22" s="236"/>
      <c r="Q22" s="226"/>
      <c r="R22" s="225"/>
    </row>
    <row r="23" spans="1:18" s="76" customFormat="1" ht="36.75" customHeight="1">
      <c r="A23" s="85"/>
      <c r="B23" s="86" t="s">
        <v>609</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ref="J23:J44" si="2">MAX(G23:I23)</f>
        <v>0</v>
      </c>
      <c r="K23" s="199"/>
      <c r="L23" s="199"/>
      <c r="M23" s="199"/>
      <c r="N23" s="183">
        <f t="shared" ref="N23:N44" si="3">MAX(G23:M23)</f>
        <v>0</v>
      </c>
      <c r="O23" s="228"/>
      <c r="P23" s="236"/>
      <c r="Q23" s="226"/>
      <c r="R23" s="225"/>
    </row>
    <row r="24" spans="1:18" s="76" customFormat="1" ht="36.75" customHeight="1">
      <c r="A24" s="85"/>
      <c r="B24" s="86" t="s">
        <v>610</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611</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612</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613</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614</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615</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616</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617</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618</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619</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620</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621</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622</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623</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624</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625</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626</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627</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628</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629</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630</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89" priority="2" stopIfTrue="1" operator="greaterThan">
      <formula>1657</formula>
    </cfRule>
  </conditionalFormatting>
  <conditionalFormatting sqref="N8:N22">
    <cfRule type="duplicateValues" dxfId="88" priority="1" stopIfTrue="1"/>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tabColor rgb="FFFF0000"/>
    <pageSetUpPr fitToPage="1"/>
  </sheetPr>
  <dimension ref="A1:R96"/>
  <sheetViews>
    <sheetView view="pageBreakPreview" topLeftCell="A43"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405</v>
      </c>
      <c r="E3" s="579"/>
      <c r="F3" s="186"/>
      <c r="G3" s="580" t="s">
        <v>304</v>
      </c>
      <c r="H3" s="580"/>
      <c r="I3" s="584" t="str">
        <f>'YARIŞMA PROGRAMI'!E18</f>
        <v>18,04-Emel DERELİ</v>
      </c>
      <c r="J3" s="584"/>
      <c r="K3" s="581" t="s">
        <v>388</v>
      </c>
      <c r="L3" s="581"/>
      <c r="M3" s="583" t="str">
        <f>'YARIŞMA PROGRAMI'!F18</f>
        <v>16.58-FİLİZ KADOĞAN</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PROGRAMI'!B18</f>
        <v>09 Mayıs 2015 - 16.00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79">
        <v>1</v>
      </c>
      <c r="H7" s="279">
        <v>2</v>
      </c>
      <c r="I7" s="279">
        <v>3</v>
      </c>
      <c r="J7" s="278" t="s">
        <v>225</v>
      </c>
      <c r="K7" s="279">
        <v>4</v>
      </c>
      <c r="L7" s="279">
        <v>5</v>
      </c>
      <c r="M7" s="279">
        <v>6</v>
      </c>
      <c r="N7" s="568"/>
      <c r="O7" s="568"/>
      <c r="P7" s="568"/>
      <c r="Q7" s="226">
        <v>211</v>
      </c>
      <c r="R7" s="225">
        <v>7</v>
      </c>
    </row>
    <row r="8" spans="1:18" s="76" customFormat="1" ht="36.75" customHeight="1">
      <c r="A8" s="85">
        <v>1</v>
      </c>
      <c r="B8" s="86" t="s">
        <v>607</v>
      </c>
      <c r="C8" s="228">
        <v>215</v>
      </c>
      <c r="D8" s="87">
        <v>34907</v>
      </c>
      <c r="E8" s="185" t="s">
        <v>1392</v>
      </c>
      <c r="F8" s="185" t="s">
        <v>1390</v>
      </c>
      <c r="G8" s="170">
        <v>1330</v>
      </c>
      <c r="H8" s="170">
        <v>1315</v>
      </c>
      <c r="I8" s="170">
        <v>1332</v>
      </c>
      <c r="J8" s="170">
        <f t="shared" ref="J8:J19" si="0">IF(COUNT(G8:I8)=0,"",MAX(G8:I8))</f>
        <v>1332</v>
      </c>
      <c r="K8" s="199">
        <v>1334</v>
      </c>
      <c r="L8" s="199"/>
      <c r="M8" s="199"/>
      <c r="N8" s="433">
        <f t="shared" ref="N8:N19" si="1">IF(COUNT(G8:M8)=0,"",MAX(G8:M8))</f>
        <v>1334</v>
      </c>
      <c r="O8" s="228">
        <v>24</v>
      </c>
      <c r="P8" s="236"/>
      <c r="Q8" s="226">
        <v>219</v>
      </c>
      <c r="R8" s="225">
        <v>8</v>
      </c>
    </row>
    <row r="9" spans="1:18" s="76" customFormat="1" ht="36.75" customHeight="1">
      <c r="A9" s="85">
        <v>2</v>
      </c>
      <c r="B9" s="86" t="s">
        <v>1562</v>
      </c>
      <c r="C9" s="228">
        <v>53</v>
      </c>
      <c r="D9" s="87">
        <v>34634</v>
      </c>
      <c r="E9" s="185" t="s">
        <v>1204</v>
      </c>
      <c r="F9" s="185" t="s">
        <v>1198</v>
      </c>
      <c r="G9" s="170" t="s">
        <v>1835</v>
      </c>
      <c r="H9" s="170">
        <v>1236</v>
      </c>
      <c r="I9" s="170" t="s">
        <v>1835</v>
      </c>
      <c r="J9" s="170">
        <f t="shared" si="0"/>
        <v>1236</v>
      </c>
      <c r="K9" s="199" t="s">
        <v>1835</v>
      </c>
      <c r="L9" s="199"/>
      <c r="M9" s="199"/>
      <c r="N9" s="433">
        <f t="shared" si="1"/>
        <v>1236</v>
      </c>
      <c r="O9" s="228">
        <v>23</v>
      </c>
      <c r="P9" s="236"/>
      <c r="Q9" s="226">
        <v>227</v>
      </c>
      <c r="R9" s="225">
        <v>9</v>
      </c>
    </row>
    <row r="10" spans="1:18" s="76" customFormat="1" ht="36.75" customHeight="1">
      <c r="A10" s="85">
        <v>3</v>
      </c>
      <c r="B10" s="86" t="s">
        <v>1559</v>
      </c>
      <c r="C10" s="228">
        <v>499</v>
      </c>
      <c r="D10" s="87">
        <v>33493</v>
      </c>
      <c r="E10" s="185" t="s">
        <v>1445</v>
      </c>
      <c r="F10" s="185" t="s">
        <v>1439</v>
      </c>
      <c r="G10" s="170">
        <v>1153</v>
      </c>
      <c r="H10" s="170">
        <v>1160</v>
      </c>
      <c r="I10" s="170">
        <v>1177</v>
      </c>
      <c r="J10" s="170">
        <f t="shared" si="0"/>
        <v>1177</v>
      </c>
      <c r="K10" s="199" t="s">
        <v>1835</v>
      </c>
      <c r="L10" s="199"/>
      <c r="M10" s="199"/>
      <c r="N10" s="433">
        <f t="shared" si="1"/>
        <v>1177</v>
      </c>
      <c r="O10" s="228">
        <v>22</v>
      </c>
      <c r="P10" s="236"/>
      <c r="Q10" s="226">
        <v>235</v>
      </c>
      <c r="R10" s="225">
        <v>10</v>
      </c>
    </row>
    <row r="11" spans="1:18" s="76" customFormat="1" ht="36.75" customHeight="1">
      <c r="A11" s="85">
        <v>4</v>
      </c>
      <c r="B11" s="86" t="s">
        <v>1570</v>
      </c>
      <c r="C11" s="228">
        <v>196</v>
      </c>
      <c r="D11" s="87">
        <v>34792</v>
      </c>
      <c r="E11" s="185" t="s">
        <v>1360</v>
      </c>
      <c r="F11" s="185" t="s">
        <v>1356</v>
      </c>
      <c r="G11" s="170">
        <v>1060</v>
      </c>
      <c r="H11" s="170">
        <v>983</v>
      </c>
      <c r="I11" s="170">
        <v>1059</v>
      </c>
      <c r="J11" s="170">
        <f t="shared" si="0"/>
        <v>1060</v>
      </c>
      <c r="K11" s="199">
        <v>1028</v>
      </c>
      <c r="L11" s="199"/>
      <c r="M11" s="199"/>
      <c r="N11" s="433">
        <f t="shared" si="1"/>
        <v>1060</v>
      </c>
      <c r="O11" s="228">
        <v>21</v>
      </c>
      <c r="P11" s="236"/>
      <c r="Q11" s="226">
        <v>243</v>
      </c>
      <c r="R11" s="225">
        <v>11</v>
      </c>
    </row>
    <row r="12" spans="1:18" s="76" customFormat="1" ht="36.75" customHeight="1">
      <c r="A12" s="85">
        <v>5</v>
      </c>
      <c r="B12" s="86" t="s">
        <v>1561</v>
      </c>
      <c r="C12" s="228">
        <v>248</v>
      </c>
      <c r="D12" s="87" t="s">
        <v>1426</v>
      </c>
      <c r="E12" s="185" t="s">
        <v>1427</v>
      </c>
      <c r="F12" s="185" t="s">
        <v>1418</v>
      </c>
      <c r="G12" s="170">
        <v>977</v>
      </c>
      <c r="H12" s="170">
        <v>1030</v>
      </c>
      <c r="I12" s="170" t="s">
        <v>1835</v>
      </c>
      <c r="J12" s="170">
        <f t="shared" si="0"/>
        <v>1030</v>
      </c>
      <c r="K12" s="199">
        <v>974</v>
      </c>
      <c r="L12" s="199"/>
      <c r="M12" s="199"/>
      <c r="N12" s="433">
        <f t="shared" si="1"/>
        <v>1030</v>
      </c>
      <c r="O12" s="228">
        <v>20</v>
      </c>
      <c r="P12" s="236"/>
      <c r="Q12" s="226">
        <v>251</v>
      </c>
      <c r="R12" s="225">
        <v>12</v>
      </c>
    </row>
    <row r="13" spans="1:18" s="76" customFormat="1" ht="36.75" customHeight="1">
      <c r="A13" s="85">
        <v>6</v>
      </c>
      <c r="B13" s="86" t="s">
        <v>606</v>
      </c>
      <c r="C13" s="228">
        <v>185</v>
      </c>
      <c r="D13" s="87">
        <v>34700</v>
      </c>
      <c r="E13" s="185" t="s">
        <v>1351</v>
      </c>
      <c r="F13" s="185" t="s">
        <v>1350</v>
      </c>
      <c r="G13" s="170">
        <v>976</v>
      </c>
      <c r="H13" s="170">
        <v>1010</v>
      </c>
      <c r="I13" s="170" t="s">
        <v>1835</v>
      </c>
      <c r="J13" s="170">
        <f t="shared" si="0"/>
        <v>1010</v>
      </c>
      <c r="K13" s="199">
        <v>1019</v>
      </c>
      <c r="L13" s="199"/>
      <c r="M13" s="199"/>
      <c r="N13" s="433">
        <f t="shared" si="1"/>
        <v>1019</v>
      </c>
      <c r="O13" s="228">
        <v>19</v>
      </c>
      <c r="P13" s="236"/>
      <c r="Q13" s="226">
        <v>259</v>
      </c>
      <c r="R13" s="225">
        <v>13</v>
      </c>
    </row>
    <row r="14" spans="1:18" s="76" customFormat="1" ht="36.75" customHeight="1">
      <c r="A14" s="85">
        <v>7</v>
      </c>
      <c r="B14" s="86" t="s">
        <v>1557</v>
      </c>
      <c r="C14" s="228">
        <v>141</v>
      </c>
      <c r="D14" s="87">
        <v>34720</v>
      </c>
      <c r="E14" s="185" t="s">
        <v>1295</v>
      </c>
      <c r="F14" s="185" t="s">
        <v>1290</v>
      </c>
      <c r="G14" s="170">
        <v>915</v>
      </c>
      <c r="H14" s="170" t="s">
        <v>1835</v>
      </c>
      <c r="I14" s="170">
        <v>949</v>
      </c>
      <c r="J14" s="170">
        <f t="shared" si="0"/>
        <v>949</v>
      </c>
      <c r="K14" s="199" t="s">
        <v>1835</v>
      </c>
      <c r="L14" s="199"/>
      <c r="M14" s="199"/>
      <c r="N14" s="433">
        <f t="shared" si="1"/>
        <v>949</v>
      </c>
      <c r="O14" s="228">
        <v>18</v>
      </c>
      <c r="P14" s="236"/>
      <c r="Q14" s="226">
        <v>267</v>
      </c>
      <c r="R14" s="225">
        <v>14</v>
      </c>
    </row>
    <row r="15" spans="1:18" s="76" customFormat="1" ht="36.75" customHeight="1">
      <c r="A15" s="85">
        <v>8</v>
      </c>
      <c r="B15" s="86" t="s">
        <v>1552</v>
      </c>
      <c r="C15" s="228">
        <v>37</v>
      </c>
      <c r="D15" s="87">
        <v>33973</v>
      </c>
      <c r="E15" s="185" t="s">
        <v>1183</v>
      </c>
      <c r="F15" s="185" t="s">
        <v>1177</v>
      </c>
      <c r="G15" s="170">
        <v>874</v>
      </c>
      <c r="H15" s="170">
        <v>887</v>
      </c>
      <c r="I15" s="170">
        <v>932</v>
      </c>
      <c r="J15" s="170">
        <f t="shared" si="0"/>
        <v>932</v>
      </c>
      <c r="K15" s="199">
        <v>947</v>
      </c>
      <c r="L15" s="199"/>
      <c r="M15" s="199"/>
      <c r="N15" s="433">
        <f t="shared" si="1"/>
        <v>947</v>
      </c>
      <c r="O15" s="228">
        <v>17</v>
      </c>
      <c r="P15" s="236"/>
      <c r="Q15" s="226">
        <v>275</v>
      </c>
      <c r="R15" s="225">
        <v>15</v>
      </c>
    </row>
    <row r="16" spans="1:18" s="76" customFormat="1" ht="36.75" customHeight="1">
      <c r="A16" s="85">
        <v>9</v>
      </c>
      <c r="B16" s="86" t="s">
        <v>1567</v>
      </c>
      <c r="C16" s="228">
        <v>127</v>
      </c>
      <c r="D16" s="87">
        <v>35201</v>
      </c>
      <c r="E16" s="185" t="s">
        <v>1284</v>
      </c>
      <c r="F16" s="185" t="s">
        <v>1279</v>
      </c>
      <c r="G16" s="170">
        <v>901</v>
      </c>
      <c r="H16" s="170">
        <v>838</v>
      </c>
      <c r="I16" s="170">
        <v>932</v>
      </c>
      <c r="J16" s="170">
        <f t="shared" si="0"/>
        <v>932</v>
      </c>
      <c r="K16" s="199" t="s">
        <v>1835</v>
      </c>
      <c r="L16" s="199"/>
      <c r="M16" s="199"/>
      <c r="N16" s="433">
        <f t="shared" si="1"/>
        <v>932</v>
      </c>
      <c r="O16" s="228">
        <v>16</v>
      </c>
      <c r="P16" s="236"/>
      <c r="Q16" s="226">
        <v>281</v>
      </c>
      <c r="R16" s="225">
        <v>16</v>
      </c>
    </row>
    <row r="17" spans="1:18" s="76" customFormat="1" ht="36.75" customHeight="1">
      <c r="A17" s="85">
        <v>10</v>
      </c>
      <c r="B17" s="86" t="s">
        <v>582</v>
      </c>
      <c r="C17" s="228">
        <v>160</v>
      </c>
      <c r="D17" s="87">
        <v>34247</v>
      </c>
      <c r="E17" s="185" t="s">
        <v>1318</v>
      </c>
      <c r="F17" s="185" t="s">
        <v>1315</v>
      </c>
      <c r="G17" s="170">
        <v>874</v>
      </c>
      <c r="H17" s="170">
        <v>888</v>
      </c>
      <c r="I17" s="170">
        <v>874</v>
      </c>
      <c r="J17" s="170">
        <f t="shared" si="0"/>
        <v>888</v>
      </c>
      <c r="K17" s="199">
        <v>923</v>
      </c>
      <c r="L17" s="199"/>
      <c r="M17" s="199"/>
      <c r="N17" s="433">
        <f t="shared" si="1"/>
        <v>923</v>
      </c>
      <c r="O17" s="228">
        <v>15</v>
      </c>
      <c r="P17" s="236"/>
      <c r="Q17" s="226">
        <v>287</v>
      </c>
      <c r="R17" s="225">
        <v>17</v>
      </c>
    </row>
    <row r="18" spans="1:18" s="76" customFormat="1" ht="36.75" customHeight="1">
      <c r="A18" s="85">
        <v>11</v>
      </c>
      <c r="B18" s="86" t="s">
        <v>1558</v>
      </c>
      <c r="C18" s="228">
        <v>270</v>
      </c>
      <c r="D18" s="87">
        <v>35065</v>
      </c>
      <c r="E18" s="185" t="s">
        <v>1467</v>
      </c>
      <c r="F18" s="185" t="s">
        <v>1462</v>
      </c>
      <c r="G18" s="170">
        <v>871</v>
      </c>
      <c r="H18" s="170">
        <v>847</v>
      </c>
      <c r="I18" s="170">
        <v>847</v>
      </c>
      <c r="J18" s="170">
        <f t="shared" si="0"/>
        <v>871</v>
      </c>
      <c r="K18" s="199">
        <v>837</v>
      </c>
      <c r="L18" s="199"/>
      <c r="M18" s="199"/>
      <c r="N18" s="433">
        <f t="shared" si="1"/>
        <v>871</v>
      </c>
      <c r="O18" s="228">
        <v>14</v>
      </c>
      <c r="P18" s="236"/>
      <c r="Q18" s="226">
        <v>293</v>
      </c>
      <c r="R18" s="225">
        <v>18</v>
      </c>
    </row>
    <row r="19" spans="1:18" s="76" customFormat="1" ht="36.75" customHeight="1">
      <c r="A19" s="85">
        <v>12</v>
      </c>
      <c r="B19" s="86" t="s">
        <v>1566</v>
      </c>
      <c r="C19" s="228">
        <v>65</v>
      </c>
      <c r="D19" s="87">
        <v>33588</v>
      </c>
      <c r="E19" s="185" t="s">
        <v>1213</v>
      </c>
      <c r="F19" s="185" t="s">
        <v>1209</v>
      </c>
      <c r="G19" s="170">
        <v>741</v>
      </c>
      <c r="H19" s="170" t="s">
        <v>1835</v>
      </c>
      <c r="I19" s="170">
        <v>826</v>
      </c>
      <c r="J19" s="170">
        <f t="shared" si="0"/>
        <v>826</v>
      </c>
      <c r="K19" s="199">
        <v>799</v>
      </c>
      <c r="L19" s="199"/>
      <c r="M19" s="199"/>
      <c r="N19" s="433">
        <f t="shared" si="1"/>
        <v>826</v>
      </c>
      <c r="O19" s="228">
        <v>13</v>
      </c>
      <c r="P19" s="236"/>
      <c r="Q19" s="226">
        <v>299</v>
      </c>
      <c r="R19" s="225">
        <v>19</v>
      </c>
    </row>
    <row r="20" spans="1:18" s="76" customFormat="1" ht="36.75" customHeight="1">
      <c r="A20" s="434"/>
      <c r="B20" s="434" t="s">
        <v>581</v>
      </c>
      <c r="C20" s="435">
        <v>27</v>
      </c>
      <c r="D20" s="436">
        <v>35065</v>
      </c>
      <c r="E20" s="437" t="s">
        <v>1169</v>
      </c>
      <c r="F20" s="437" t="s">
        <v>1165</v>
      </c>
      <c r="G20" s="184">
        <v>841</v>
      </c>
      <c r="H20" s="184" t="s">
        <v>1835</v>
      </c>
      <c r="I20" s="184" t="s">
        <v>1835</v>
      </c>
      <c r="J20" s="184">
        <v>841</v>
      </c>
      <c r="K20" s="184"/>
      <c r="L20" s="184"/>
      <c r="M20" s="184"/>
      <c r="N20" s="183">
        <f t="shared" ref="N20:N44" si="2">IF(COUNT(G20:M20)=0,"",MAX(G20:M20))</f>
        <v>841</v>
      </c>
      <c r="O20" s="435">
        <v>12</v>
      </c>
      <c r="P20" s="236"/>
      <c r="Q20" s="226">
        <v>305</v>
      </c>
      <c r="R20" s="225">
        <v>20</v>
      </c>
    </row>
    <row r="21" spans="1:18" s="76" customFormat="1" ht="36.75" customHeight="1">
      <c r="A21" s="434"/>
      <c r="B21" s="434" t="s">
        <v>1564</v>
      </c>
      <c r="C21" s="435">
        <v>80</v>
      </c>
      <c r="D21" s="436">
        <v>34624</v>
      </c>
      <c r="E21" s="437" t="s">
        <v>1235</v>
      </c>
      <c r="F21" s="437" t="s">
        <v>1230</v>
      </c>
      <c r="G21" s="184">
        <v>810</v>
      </c>
      <c r="H21" s="184" t="s">
        <v>1835</v>
      </c>
      <c r="I21" s="184" t="s">
        <v>1835</v>
      </c>
      <c r="J21" s="184">
        <v>810</v>
      </c>
      <c r="K21" s="184"/>
      <c r="L21" s="184"/>
      <c r="M21" s="184"/>
      <c r="N21" s="183">
        <f t="shared" si="2"/>
        <v>810</v>
      </c>
      <c r="O21" s="435">
        <v>11</v>
      </c>
      <c r="P21" s="236"/>
      <c r="Q21" s="226"/>
      <c r="R21" s="225"/>
    </row>
    <row r="22" spans="1:18" s="76" customFormat="1" ht="36.75" customHeight="1">
      <c r="A22" s="434"/>
      <c r="B22" s="434" t="s">
        <v>1565</v>
      </c>
      <c r="C22" s="435">
        <v>153</v>
      </c>
      <c r="D22" s="436">
        <v>33921</v>
      </c>
      <c r="E22" s="437" t="s">
        <v>1308</v>
      </c>
      <c r="F22" s="437" t="s">
        <v>1300</v>
      </c>
      <c r="G22" s="184" t="s">
        <v>1835</v>
      </c>
      <c r="H22" s="184">
        <v>705</v>
      </c>
      <c r="I22" s="184">
        <v>744</v>
      </c>
      <c r="J22" s="184">
        <v>744</v>
      </c>
      <c r="K22" s="184"/>
      <c r="L22" s="184"/>
      <c r="M22" s="184"/>
      <c r="N22" s="183">
        <f t="shared" si="2"/>
        <v>744</v>
      </c>
      <c r="O22" s="435">
        <v>10</v>
      </c>
      <c r="P22" s="236"/>
      <c r="Q22" s="226"/>
      <c r="R22" s="225"/>
    </row>
    <row r="23" spans="1:18" s="76" customFormat="1" ht="36.75" customHeight="1">
      <c r="A23" s="434"/>
      <c r="B23" s="434" t="s">
        <v>1571</v>
      </c>
      <c r="C23" s="435">
        <v>199</v>
      </c>
      <c r="D23" s="436">
        <v>34181</v>
      </c>
      <c r="E23" s="437" t="s">
        <v>1371</v>
      </c>
      <c r="F23" s="437" t="s">
        <v>1367</v>
      </c>
      <c r="G23" s="184" t="s">
        <v>1835</v>
      </c>
      <c r="H23" s="184">
        <v>717</v>
      </c>
      <c r="I23" s="184" t="s">
        <v>1835</v>
      </c>
      <c r="J23" s="184">
        <v>717</v>
      </c>
      <c r="K23" s="184"/>
      <c r="L23" s="184"/>
      <c r="M23" s="184"/>
      <c r="N23" s="183">
        <f t="shared" si="2"/>
        <v>717</v>
      </c>
      <c r="O23" s="435">
        <v>9</v>
      </c>
      <c r="P23" s="236"/>
      <c r="Q23" s="226"/>
      <c r="R23" s="225"/>
    </row>
    <row r="24" spans="1:18" s="76" customFormat="1" ht="36.75" customHeight="1">
      <c r="A24" s="434"/>
      <c r="B24" s="434" t="s">
        <v>583</v>
      </c>
      <c r="C24" s="435">
        <v>261</v>
      </c>
      <c r="D24" s="436">
        <v>34475</v>
      </c>
      <c r="E24" s="437" t="s">
        <v>1453</v>
      </c>
      <c r="F24" s="437" t="s">
        <v>1452</v>
      </c>
      <c r="G24" s="184" t="s">
        <v>1835</v>
      </c>
      <c r="H24" s="184">
        <v>679</v>
      </c>
      <c r="I24" s="184">
        <v>629</v>
      </c>
      <c r="J24" s="184">
        <v>679</v>
      </c>
      <c r="K24" s="184"/>
      <c r="L24" s="184"/>
      <c r="M24" s="184"/>
      <c r="N24" s="183">
        <f t="shared" si="2"/>
        <v>679</v>
      </c>
      <c r="O24" s="435">
        <v>8</v>
      </c>
      <c r="P24" s="236"/>
      <c r="Q24" s="226"/>
      <c r="R24" s="225"/>
    </row>
    <row r="25" spans="1:18" s="76" customFormat="1" ht="36.75" customHeight="1">
      <c r="A25" s="434"/>
      <c r="B25" s="434" t="s">
        <v>1568</v>
      </c>
      <c r="C25" s="435">
        <v>100</v>
      </c>
      <c r="D25" s="436">
        <v>34556</v>
      </c>
      <c r="E25" s="437" t="s">
        <v>1257</v>
      </c>
      <c r="F25" s="437" t="s">
        <v>1252</v>
      </c>
      <c r="G25" s="184" t="s">
        <v>1835</v>
      </c>
      <c r="H25" s="184" t="s">
        <v>1835</v>
      </c>
      <c r="I25" s="184">
        <v>660</v>
      </c>
      <c r="J25" s="184">
        <v>660</v>
      </c>
      <c r="K25" s="184"/>
      <c r="L25" s="184"/>
      <c r="M25" s="184"/>
      <c r="N25" s="183">
        <f t="shared" si="2"/>
        <v>660</v>
      </c>
      <c r="O25" s="435">
        <v>7</v>
      </c>
      <c r="P25" s="236"/>
      <c r="Q25" s="226"/>
      <c r="R25" s="225"/>
    </row>
    <row r="26" spans="1:18" s="76" customFormat="1" ht="36.75" customHeight="1">
      <c r="A26" s="434"/>
      <c r="B26" s="434" t="s">
        <v>1551</v>
      </c>
      <c r="C26" s="435">
        <v>42</v>
      </c>
      <c r="D26" s="436">
        <v>34772</v>
      </c>
      <c r="E26" s="437" t="s">
        <v>1192</v>
      </c>
      <c r="F26" s="437" t="s">
        <v>1188</v>
      </c>
      <c r="G26" s="184" t="s">
        <v>1835</v>
      </c>
      <c r="H26" s="184">
        <v>656</v>
      </c>
      <c r="I26" s="184" t="s">
        <v>1835</v>
      </c>
      <c r="J26" s="184">
        <v>656</v>
      </c>
      <c r="K26" s="184"/>
      <c r="L26" s="184"/>
      <c r="M26" s="184"/>
      <c r="N26" s="183">
        <f t="shared" si="2"/>
        <v>656</v>
      </c>
      <c r="O26" s="435">
        <v>6</v>
      </c>
      <c r="P26" s="236"/>
      <c r="Q26" s="226"/>
      <c r="R26" s="225"/>
    </row>
    <row r="27" spans="1:18" s="76" customFormat="1" ht="36.75" customHeight="1">
      <c r="A27" s="434"/>
      <c r="B27" s="434" t="s">
        <v>1554</v>
      </c>
      <c r="C27" s="435">
        <v>236</v>
      </c>
      <c r="D27" s="436">
        <v>34378</v>
      </c>
      <c r="E27" s="437" t="s">
        <v>1413</v>
      </c>
      <c r="F27" s="437" t="s">
        <v>1409</v>
      </c>
      <c r="G27" s="184" t="s">
        <v>1835</v>
      </c>
      <c r="H27" s="184">
        <v>605</v>
      </c>
      <c r="I27" s="184">
        <v>645</v>
      </c>
      <c r="J27" s="184">
        <v>645</v>
      </c>
      <c r="K27" s="184"/>
      <c r="L27" s="184"/>
      <c r="M27" s="184"/>
      <c r="N27" s="183">
        <f t="shared" si="2"/>
        <v>645</v>
      </c>
      <c r="O27" s="435">
        <v>5</v>
      </c>
      <c r="P27" s="236"/>
      <c r="Q27" s="226"/>
      <c r="R27" s="225"/>
    </row>
    <row r="28" spans="1:18" s="76" customFormat="1" ht="36.75" customHeight="1">
      <c r="A28" s="434"/>
      <c r="B28" s="434" t="s">
        <v>1563</v>
      </c>
      <c r="C28" s="435">
        <v>88</v>
      </c>
      <c r="D28" s="436">
        <v>0</v>
      </c>
      <c r="E28" s="437" t="s">
        <v>1247</v>
      </c>
      <c r="F28" s="437" t="s">
        <v>1242</v>
      </c>
      <c r="G28" s="184">
        <v>639</v>
      </c>
      <c r="H28" s="184">
        <v>631</v>
      </c>
      <c r="I28" s="184" t="s">
        <v>1835</v>
      </c>
      <c r="J28" s="184">
        <v>639</v>
      </c>
      <c r="K28" s="184"/>
      <c r="L28" s="184"/>
      <c r="M28" s="184"/>
      <c r="N28" s="183">
        <f t="shared" si="2"/>
        <v>639</v>
      </c>
      <c r="O28" s="435">
        <v>4</v>
      </c>
      <c r="P28" s="236"/>
      <c r="Q28" s="226"/>
      <c r="R28" s="225"/>
    </row>
    <row r="29" spans="1:18" s="76" customFormat="1" ht="36.75" customHeight="1">
      <c r="A29" s="434"/>
      <c r="B29" s="434" t="s">
        <v>1556</v>
      </c>
      <c r="C29" s="435">
        <v>111</v>
      </c>
      <c r="D29" s="436">
        <v>0</v>
      </c>
      <c r="E29" s="437" t="s">
        <v>1275</v>
      </c>
      <c r="F29" s="437" t="s">
        <v>1269</v>
      </c>
      <c r="G29" s="184">
        <v>604</v>
      </c>
      <c r="H29" s="184" t="s">
        <v>1835</v>
      </c>
      <c r="I29" s="184" t="s">
        <v>1835</v>
      </c>
      <c r="J29" s="184">
        <v>604</v>
      </c>
      <c r="K29" s="184"/>
      <c r="L29" s="184"/>
      <c r="M29" s="184"/>
      <c r="N29" s="183">
        <f t="shared" si="2"/>
        <v>604</v>
      </c>
      <c r="O29" s="435">
        <v>3</v>
      </c>
      <c r="P29" s="236"/>
      <c r="Q29" s="226"/>
      <c r="R29" s="225"/>
    </row>
    <row r="30" spans="1:18" s="76" customFormat="1" ht="36.75" customHeight="1">
      <c r="A30" s="434"/>
      <c r="B30" s="434" t="s">
        <v>1553</v>
      </c>
      <c r="C30" s="435">
        <v>225</v>
      </c>
      <c r="D30" s="436">
        <v>34510</v>
      </c>
      <c r="E30" s="437" t="s">
        <v>1404</v>
      </c>
      <c r="F30" s="437" t="s">
        <v>1401</v>
      </c>
      <c r="G30" s="184" t="s">
        <v>1835</v>
      </c>
      <c r="H30" s="184" t="s">
        <v>1835</v>
      </c>
      <c r="I30" s="184">
        <v>601</v>
      </c>
      <c r="J30" s="184">
        <v>601</v>
      </c>
      <c r="K30" s="184"/>
      <c r="L30" s="184"/>
      <c r="M30" s="184"/>
      <c r="N30" s="183">
        <f t="shared" si="2"/>
        <v>601</v>
      </c>
      <c r="O30" s="435">
        <v>2</v>
      </c>
      <c r="P30" s="236"/>
      <c r="Q30" s="226"/>
      <c r="R30" s="225"/>
    </row>
    <row r="31" spans="1:18" s="76" customFormat="1" ht="36.75" customHeight="1">
      <c r="A31" s="434"/>
      <c r="B31" s="434" t="s">
        <v>608</v>
      </c>
      <c r="C31" s="435">
        <v>258</v>
      </c>
      <c r="D31" s="436">
        <v>36053</v>
      </c>
      <c r="E31" s="437" t="s">
        <v>1458</v>
      </c>
      <c r="F31" s="437" t="s">
        <v>1455</v>
      </c>
      <c r="G31" s="184" t="s">
        <v>1835</v>
      </c>
      <c r="H31" s="184">
        <v>567</v>
      </c>
      <c r="I31" s="184">
        <v>582</v>
      </c>
      <c r="J31" s="184">
        <v>582</v>
      </c>
      <c r="K31" s="184"/>
      <c r="L31" s="184"/>
      <c r="M31" s="184"/>
      <c r="N31" s="183">
        <f t="shared" si="2"/>
        <v>582</v>
      </c>
      <c r="O31" s="435">
        <v>1</v>
      </c>
      <c r="P31" s="236"/>
      <c r="Q31" s="226"/>
      <c r="R31" s="225"/>
    </row>
    <row r="32" spans="1:18" s="76" customFormat="1" ht="36.75" customHeight="1">
      <c r="A32" s="434"/>
      <c r="B32" s="434" t="s">
        <v>1572</v>
      </c>
      <c r="C32" s="435">
        <v>68</v>
      </c>
      <c r="D32" s="436">
        <v>34700</v>
      </c>
      <c r="E32" s="437" t="s">
        <v>1227</v>
      </c>
      <c r="F32" s="437" t="s">
        <v>1221</v>
      </c>
      <c r="G32" s="184" t="s">
        <v>1835</v>
      </c>
      <c r="H32" s="184">
        <v>565</v>
      </c>
      <c r="I32" s="184" t="s">
        <v>1835</v>
      </c>
      <c r="J32" s="184">
        <v>565</v>
      </c>
      <c r="K32" s="184"/>
      <c r="L32" s="184"/>
      <c r="M32" s="184"/>
      <c r="N32" s="183">
        <f t="shared" si="2"/>
        <v>565</v>
      </c>
      <c r="O32" s="435"/>
      <c r="P32" s="236"/>
      <c r="Q32" s="226"/>
      <c r="R32" s="225"/>
    </row>
    <row r="33" spans="1:18" s="76" customFormat="1" ht="36.75" customHeight="1">
      <c r="A33" s="434"/>
      <c r="B33" s="434" t="s">
        <v>1573</v>
      </c>
      <c r="C33" s="435">
        <v>173</v>
      </c>
      <c r="D33" s="436">
        <v>34880</v>
      </c>
      <c r="E33" s="437" t="s">
        <v>1331</v>
      </c>
      <c r="F33" s="437" t="s">
        <v>1327</v>
      </c>
      <c r="G33" s="184" t="s">
        <v>1835</v>
      </c>
      <c r="H33" s="184">
        <v>458</v>
      </c>
      <c r="I33" s="184" t="s">
        <v>1835</v>
      </c>
      <c r="J33" s="184">
        <v>458</v>
      </c>
      <c r="K33" s="184"/>
      <c r="L33" s="184"/>
      <c r="M33" s="184"/>
      <c r="N33" s="183">
        <f t="shared" si="2"/>
        <v>458</v>
      </c>
      <c r="O33" s="435"/>
      <c r="P33" s="236"/>
      <c r="Q33" s="226">
        <v>311</v>
      </c>
      <c r="R33" s="225">
        <v>21</v>
      </c>
    </row>
    <row r="34" spans="1:18" s="76" customFormat="1" ht="36.75" customHeight="1">
      <c r="A34" s="434"/>
      <c r="B34" s="434" t="s">
        <v>1574</v>
      </c>
      <c r="C34" s="435">
        <v>210</v>
      </c>
      <c r="D34" s="436" t="s">
        <v>1386</v>
      </c>
      <c r="E34" s="437" t="s">
        <v>1387</v>
      </c>
      <c r="F34" s="437" t="s">
        <v>1377</v>
      </c>
      <c r="G34" s="184" t="s">
        <v>1835</v>
      </c>
      <c r="H34" s="184">
        <v>442</v>
      </c>
      <c r="I34" s="184" t="s">
        <v>1835</v>
      </c>
      <c r="J34" s="184">
        <v>442</v>
      </c>
      <c r="K34" s="184"/>
      <c r="L34" s="184"/>
      <c r="M34" s="184"/>
      <c r="N34" s="183">
        <f t="shared" si="2"/>
        <v>442</v>
      </c>
      <c r="O34" s="435"/>
      <c r="P34" s="236"/>
      <c r="Q34" s="226">
        <v>317</v>
      </c>
      <c r="R34" s="225">
        <v>22</v>
      </c>
    </row>
    <row r="35" spans="1:18" s="76" customFormat="1" ht="36.75" customHeight="1">
      <c r="A35" s="434"/>
      <c r="B35" s="434" t="s">
        <v>1569</v>
      </c>
      <c r="C35" s="435">
        <v>7</v>
      </c>
      <c r="D35" s="436">
        <v>33399</v>
      </c>
      <c r="E35" s="437" t="s">
        <v>1156</v>
      </c>
      <c r="F35" s="437" t="s">
        <v>1150</v>
      </c>
      <c r="G35" s="184"/>
      <c r="H35" s="184"/>
      <c r="I35" s="184"/>
      <c r="J35" s="184"/>
      <c r="K35" s="184"/>
      <c r="L35" s="184"/>
      <c r="M35" s="184"/>
      <c r="N35" s="183" t="str">
        <f t="shared" si="2"/>
        <v/>
      </c>
      <c r="O35" s="435"/>
      <c r="P35" s="236"/>
      <c r="Q35" s="226">
        <v>323</v>
      </c>
      <c r="R35" s="225">
        <v>23</v>
      </c>
    </row>
    <row r="36" spans="1:18" s="76" customFormat="1" ht="36.75" customHeight="1">
      <c r="A36" s="434"/>
      <c r="B36" s="434" t="s">
        <v>1555</v>
      </c>
      <c r="C36" s="435">
        <v>180</v>
      </c>
      <c r="D36" s="436">
        <v>35404</v>
      </c>
      <c r="E36" s="437" t="s">
        <v>1341</v>
      </c>
      <c r="F36" s="437" t="s">
        <v>1335</v>
      </c>
      <c r="G36" s="184" t="s">
        <v>1835</v>
      </c>
      <c r="H36" s="184" t="s">
        <v>1835</v>
      </c>
      <c r="I36" s="184" t="s">
        <v>1835</v>
      </c>
      <c r="J36" s="184"/>
      <c r="K36" s="184"/>
      <c r="L36" s="184"/>
      <c r="M36" s="184"/>
      <c r="N36" s="183" t="str">
        <f t="shared" si="2"/>
        <v/>
      </c>
      <c r="O36" s="435"/>
      <c r="P36" s="236"/>
      <c r="Q36" s="226">
        <v>329</v>
      </c>
      <c r="R36" s="225">
        <v>24</v>
      </c>
    </row>
    <row r="37" spans="1:18" s="76" customFormat="1" ht="36.75" customHeight="1">
      <c r="A37" s="85"/>
      <c r="B37" s="86" t="s">
        <v>406</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ref="J37:J44" si="3">MAX(G37:I37)</f>
        <v>0</v>
      </c>
      <c r="K37" s="199"/>
      <c r="L37" s="199"/>
      <c r="M37" s="199"/>
      <c r="N37" s="183">
        <f t="shared" si="2"/>
        <v>0</v>
      </c>
      <c r="O37" s="228"/>
      <c r="P37" s="236"/>
      <c r="Q37" s="226">
        <v>335</v>
      </c>
      <c r="R37" s="225">
        <v>25</v>
      </c>
    </row>
    <row r="38" spans="1:18" s="76" customFormat="1" ht="36.75" customHeight="1">
      <c r="A38" s="85"/>
      <c r="B38" s="86" t="s">
        <v>407</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3"/>
        <v>0</v>
      </c>
      <c r="K38" s="199"/>
      <c r="L38" s="199"/>
      <c r="M38" s="199"/>
      <c r="N38" s="183">
        <f t="shared" si="2"/>
        <v>0</v>
      </c>
      <c r="O38" s="228"/>
      <c r="P38" s="236"/>
      <c r="Q38" s="226">
        <v>341</v>
      </c>
      <c r="R38" s="225">
        <v>26</v>
      </c>
    </row>
    <row r="39" spans="1:18" s="76" customFormat="1" ht="36.75" customHeight="1">
      <c r="A39" s="85"/>
      <c r="B39" s="86" t="s">
        <v>408</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3"/>
        <v>0</v>
      </c>
      <c r="K39" s="199"/>
      <c r="L39" s="199"/>
      <c r="M39" s="199"/>
      <c r="N39" s="183">
        <f t="shared" si="2"/>
        <v>0</v>
      </c>
      <c r="O39" s="228"/>
      <c r="P39" s="236"/>
      <c r="Q39" s="226">
        <v>347</v>
      </c>
      <c r="R39" s="225">
        <v>27</v>
      </c>
    </row>
    <row r="40" spans="1:18" s="76" customFormat="1" ht="36.75" customHeight="1">
      <c r="A40" s="85"/>
      <c r="B40" s="86" t="s">
        <v>409</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3"/>
        <v>0</v>
      </c>
      <c r="K40" s="199"/>
      <c r="L40" s="199"/>
      <c r="M40" s="199"/>
      <c r="N40" s="183">
        <f t="shared" si="2"/>
        <v>0</v>
      </c>
      <c r="O40" s="228"/>
      <c r="P40" s="236"/>
      <c r="Q40" s="226">
        <v>353</v>
      </c>
      <c r="R40" s="225">
        <v>28</v>
      </c>
    </row>
    <row r="41" spans="1:18" s="76" customFormat="1" ht="36.75" customHeight="1">
      <c r="A41" s="85"/>
      <c r="B41" s="86" t="s">
        <v>410</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3"/>
        <v>0</v>
      </c>
      <c r="K41" s="199"/>
      <c r="L41" s="199"/>
      <c r="M41" s="199"/>
      <c r="N41" s="183">
        <f t="shared" si="2"/>
        <v>0</v>
      </c>
      <c r="O41" s="228"/>
      <c r="P41" s="236"/>
      <c r="Q41" s="226">
        <v>359</v>
      </c>
      <c r="R41" s="225">
        <v>29</v>
      </c>
    </row>
    <row r="42" spans="1:18" s="76" customFormat="1" ht="36.75" customHeight="1">
      <c r="A42" s="85"/>
      <c r="B42" s="86" t="s">
        <v>411</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3"/>
        <v>0</v>
      </c>
      <c r="K42" s="199"/>
      <c r="L42" s="199"/>
      <c r="M42" s="199"/>
      <c r="N42" s="183">
        <f t="shared" si="2"/>
        <v>0</v>
      </c>
      <c r="O42" s="228"/>
      <c r="P42" s="236"/>
      <c r="Q42" s="226">
        <v>365</v>
      </c>
      <c r="R42" s="225">
        <v>30</v>
      </c>
    </row>
    <row r="43" spans="1:18" s="76" customFormat="1" ht="36.75" customHeight="1">
      <c r="A43" s="85"/>
      <c r="B43" s="86" t="s">
        <v>412</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3"/>
        <v>0</v>
      </c>
      <c r="K43" s="199"/>
      <c r="L43" s="199"/>
      <c r="M43" s="199"/>
      <c r="N43" s="183">
        <f t="shared" si="2"/>
        <v>0</v>
      </c>
      <c r="O43" s="228"/>
      <c r="P43" s="236"/>
      <c r="Q43" s="226">
        <v>371</v>
      </c>
      <c r="R43" s="225">
        <v>31</v>
      </c>
    </row>
    <row r="44" spans="1:18" s="76" customFormat="1" ht="36.75" customHeight="1">
      <c r="A44" s="85"/>
      <c r="B44" s="86" t="s">
        <v>413</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3"/>
        <v>0</v>
      </c>
      <c r="K44" s="199"/>
      <c r="L44" s="199"/>
      <c r="M44" s="199"/>
      <c r="N44" s="183">
        <f t="shared" si="2"/>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hidden="1">
      <c r="Q47" s="226">
        <v>469</v>
      </c>
      <c r="R47" s="225">
        <v>51</v>
      </c>
    </row>
    <row r="48" spans="1:18" ht="25.5" hidden="1">
      <c r="F48" s="3" t="s">
        <v>1158</v>
      </c>
      <c r="Q48" s="227">
        <v>473</v>
      </c>
      <c r="R48" s="78">
        <v>52</v>
      </c>
    </row>
    <row r="49" spans="6:18" hidden="1">
      <c r="F49" s="3" t="s">
        <v>1160</v>
      </c>
      <c r="Q49" s="227">
        <v>477</v>
      </c>
      <c r="R49" s="78">
        <v>53</v>
      </c>
    </row>
    <row r="50" spans="6:18" hidden="1">
      <c r="F50" s="3" t="s">
        <v>1162</v>
      </c>
      <c r="Q50" s="227">
        <v>481</v>
      </c>
      <c r="R50" s="78">
        <v>54</v>
      </c>
    </row>
    <row r="51" spans="6:18" hidden="1">
      <c r="F51" s="3" t="s">
        <v>1263</v>
      </c>
      <c r="Q51" s="227">
        <v>485</v>
      </c>
      <c r="R51" s="78">
        <v>55</v>
      </c>
    </row>
    <row r="52" spans="6:18" hidden="1">
      <c r="F52" s="3" t="s">
        <v>1349</v>
      </c>
      <c r="Q52" s="227">
        <v>489</v>
      </c>
      <c r="R52" s="78">
        <v>56</v>
      </c>
    </row>
    <row r="53" spans="6:18" ht="25.5" hidden="1">
      <c r="F53" s="3" t="s">
        <v>1364</v>
      </c>
      <c r="Q53" s="227">
        <v>493</v>
      </c>
      <c r="R53" s="78">
        <v>57</v>
      </c>
    </row>
    <row r="54" spans="6:18" hidden="1">
      <c r="F54" s="3" t="s">
        <v>1394</v>
      </c>
      <c r="Q54" s="227">
        <v>497</v>
      </c>
      <c r="R54" s="78">
        <v>58</v>
      </c>
    </row>
    <row r="55" spans="6:18" ht="25.5" hidden="1">
      <c r="F55" s="3" t="s">
        <v>1398</v>
      </c>
      <c r="Q55" s="227">
        <v>501</v>
      </c>
      <c r="R55" s="78">
        <v>59</v>
      </c>
    </row>
    <row r="56" spans="6:18" ht="25.5" hidden="1">
      <c r="F56" s="3" t="s">
        <v>1451</v>
      </c>
      <c r="Q56" s="227">
        <v>505</v>
      </c>
      <c r="R56" s="78">
        <v>60</v>
      </c>
    </row>
    <row r="57" spans="6:18" ht="25.5" hidden="1">
      <c r="F57" s="3" t="s">
        <v>1487</v>
      </c>
      <c r="Q57" s="227">
        <v>509</v>
      </c>
      <c r="R57" s="78">
        <v>61</v>
      </c>
    </row>
    <row r="58" spans="6:18">
      <c r="Q58" s="227">
        <v>513</v>
      </c>
      <c r="R58" s="78">
        <v>62</v>
      </c>
    </row>
    <row r="59" spans="6:18">
      <c r="Q59" s="227">
        <v>517</v>
      </c>
      <c r="R59" s="78">
        <v>63</v>
      </c>
    </row>
    <row r="60" spans="6:18">
      <c r="Q60" s="227">
        <v>521</v>
      </c>
      <c r="R60" s="78">
        <v>64</v>
      </c>
    </row>
    <row r="61" spans="6:18">
      <c r="Q61" s="227">
        <v>525</v>
      </c>
      <c r="R61" s="78">
        <v>65</v>
      </c>
    </row>
    <row r="62" spans="6:18">
      <c r="Q62" s="227">
        <v>529</v>
      </c>
      <c r="R62" s="78">
        <v>66</v>
      </c>
    </row>
    <row r="63" spans="6:18">
      <c r="Q63" s="227">
        <v>533</v>
      </c>
      <c r="R63" s="78">
        <v>67</v>
      </c>
    </row>
    <row r="64" spans="6:18">
      <c r="Q64" s="227">
        <v>537</v>
      </c>
      <c r="R64" s="78">
        <v>68</v>
      </c>
    </row>
    <row r="65" spans="6:18">
      <c r="Q65" s="227">
        <v>541</v>
      </c>
      <c r="R65" s="78">
        <v>69</v>
      </c>
    </row>
    <row r="66" spans="6:18">
      <c r="Q66" s="227">
        <v>545</v>
      </c>
      <c r="R66" s="78">
        <v>70</v>
      </c>
    </row>
    <row r="67" spans="6:18">
      <c r="Q67" s="227">
        <v>549</v>
      </c>
      <c r="R67" s="78">
        <v>71</v>
      </c>
    </row>
    <row r="68" spans="6:18">
      <c r="Q68" s="227">
        <v>553</v>
      </c>
      <c r="R68" s="78">
        <v>72</v>
      </c>
    </row>
    <row r="69" spans="6:18">
      <c r="Q69" s="227">
        <v>557</v>
      </c>
      <c r="R69" s="78">
        <v>73</v>
      </c>
    </row>
    <row r="70" spans="6:18">
      <c r="Q70" s="227">
        <v>561</v>
      </c>
      <c r="R70" s="78">
        <v>74</v>
      </c>
    </row>
    <row r="71" spans="6:18">
      <c r="Q71" s="227">
        <v>565</v>
      </c>
      <c r="R71" s="78">
        <v>75</v>
      </c>
    </row>
    <row r="72" spans="6:18">
      <c r="Q72" s="227">
        <v>569</v>
      </c>
      <c r="R72" s="78">
        <v>76</v>
      </c>
    </row>
    <row r="73" spans="6:18">
      <c r="Q73" s="227">
        <v>573</v>
      </c>
      <c r="R73" s="78">
        <v>77</v>
      </c>
    </row>
    <row r="74" spans="6:18">
      <c r="Q74" s="227">
        <v>577</v>
      </c>
      <c r="R74" s="78">
        <v>78</v>
      </c>
    </row>
    <row r="75" spans="6:18">
      <c r="Q75" s="227">
        <v>581</v>
      </c>
      <c r="R75" s="78">
        <v>79</v>
      </c>
    </row>
    <row r="76" spans="6:18">
      <c r="Q76" s="227">
        <v>585</v>
      </c>
      <c r="R76" s="78">
        <v>80</v>
      </c>
    </row>
    <row r="77" spans="6:18">
      <c r="Q77" s="227">
        <v>589</v>
      </c>
      <c r="R77" s="78">
        <v>81</v>
      </c>
    </row>
    <row r="78" spans="6:18">
      <c r="Q78" s="227">
        <v>593</v>
      </c>
      <c r="R78" s="78">
        <v>82</v>
      </c>
    </row>
    <row r="79" spans="6:18" ht="13.9" hidden="1" customHeight="1">
      <c r="F79" s="3" t="s">
        <v>1935</v>
      </c>
      <c r="Q79" s="227">
        <v>597</v>
      </c>
      <c r="R79" s="78">
        <v>83</v>
      </c>
    </row>
    <row r="80" spans="6: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34">
    <cfRule type="cellIs" dxfId="87" priority="4" stopIfTrue="1" operator="greaterThan">
      <formula>1657</formula>
    </cfRule>
  </conditionalFormatting>
  <conditionalFormatting sqref="N1:N34 N45:N65536">
    <cfRule type="duplicateValues" dxfId="86" priority="3" stopIfTrue="1"/>
  </conditionalFormatting>
  <conditionalFormatting sqref="F1:F1048576">
    <cfRule type="containsText" dxfId="85" priority="1" stopIfTrue="1" operator="containsText" text="FERDİ">
      <formula>NOT(ISERROR(SEARCH("FERDİ",F1)))</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0000"/>
  </sheetPr>
  <dimension ref="A1:BW99"/>
  <sheetViews>
    <sheetView view="pageBreakPreview" zoomScale="40" zoomScaleNormal="50" zoomScaleSheetLayoutView="40" workbookViewId="0">
      <selection activeCell="I14" sqref="I14"/>
    </sheetView>
  </sheetViews>
  <sheetFormatPr defaultRowHeight="20.25"/>
  <cols>
    <col min="1" max="1" width="10.140625" style="23" customWidth="1"/>
    <col min="2" max="2" width="20" style="23" hidden="1" customWidth="1"/>
    <col min="3" max="3" width="12.28515625" style="23" customWidth="1"/>
    <col min="4" max="4" width="20.85546875" style="53" customWidth="1"/>
    <col min="5" max="5" width="34.5703125" style="23" customWidth="1"/>
    <col min="6" max="6" width="58.42578125" style="23" customWidth="1"/>
    <col min="7" max="7" width="5.5703125" style="52" bestFit="1" customWidth="1"/>
    <col min="8" max="66" width="4.7109375" style="52" customWidth="1"/>
    <col min="67" max="67" width="14.85546875" style="54" customWidth="1"/>
    <col min="68" max="68" width="14.140625" style="55" customWidth="1"/>
    <col min="69" max="69" width="17" style="23" customWidth="1"/>
    <col min="70" max="73" width="9.140625" style="52"/>
    <col min="74" max="74" width="9.140625" style="224" hidden="1" customWidth="1"/>
    <col min="75" max="75" width="9.140625" style="222" hidden="1" customWidth="1"/>
    <col min="76" max="16384" width="9.140625" style="52"/>
  </cols>
  <sheetData>
    <row r="1" spans="1:75" s="10" customFormat="1" ht="69.75" customHeight="1">
      <c r="A1" s="598" t="str">
        <f>('YARIŞMA BİLGİLERİ'!A2)</f>
        <v>Türkiye Üniversite Sporları Federasyonu
Ankara</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V1" s="224">
        <v>60</v>
      </c>
      <c r="BW1" s="222">
        <v>1</v>
      </c>
    </row>
    <row r="2" spans="1:75" s="10" customFormat="1" ht="36.75" customHeight="1">
      <c r="A2" s="599" t="str">
        <f>'YARIŞMA BİLGİLERİ'!F19</f>
        <v>Türkiye Üniversiteler Atletizm Şampiyonası</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V2" s="224">
        <v>62</v>
      </c>
      <c r="BW2" s="222">
        <v>2</v>
      </c>
    </row>
    <row r="3" spans="1:75" s="64" customFormat="1" ht="23.25" customHeight="1">
      <c r="A3" s="592" t="s">
        <v>100</v>
      </c>
      <c r="B3" s="592"/>
      <c r="C3" s="592"/>
      <c r="D3" s="592"/>
      <c r="E3" s="600" t="s">
        <v>333</v>
      </c>
      <c r="F3" s="600"/>
      <c r="G3" s="62"/>
      <c r="H3" s="62"/>
      <c r="I3" s="62"/>
      <c r="J3" s="62"/>
      <c r="K3" s="62"/>
      <c r="L3" s="62"/>
      <c r="M3" s="62"/>
      <c r="N3" s="62"/>
      <c r="O3" s="62"/>
      <c r="P3" s="62"/>
      <c r="Q3" s="62"/>
      <c r="R3" s="62"/>
      <c r="S3" s="62"/>
      <c r="T3" s="62"/>
      <c r="U3" s="601"/>
      <c r="V3" s="601"/>
      <c r="W3" s="601"/>
      <c r="X3" s="601"/>
      <c r="Y3" s="62"/>
      <c r="Z3" s="62"/>
      <c r="AA3" s="602" t="s">
        <v>304</v>
      </c>
      <c r="AB3" s="602"/>
      <c r="AC3" s="602"/>
      <c r="AD3" s="602"/>
      <c r="AE3" s="602"/>
      <c r="AF3" s="603" t="str">
        <f>'YARIŞMA PROGRAMI'!E8</f>
        <v>1,94-Burcu AYHAN</v>
      </c>
      <c r="AG3" s="603"/>
      <c r="AH3" s="603"/>
      <c r="AI3" s="603"/>
      <c r="AJ3" s="603"/>
      <c r="AK3" s="603"/>
      <c r="AL3" s="603"/>
      <c r="AM3" s="603"/>
      <c r="AN3" s="603"/>
      <c r="AO3" s="603"/>
      <c r="AP3" s="603"/>
      <c r="AQ3" s="62"/>
      <c r="AR3" s="63"/>
      <c r="AS3" s="63"/>
      <c r="AT3" s="63"/>
      <c r="AU3" s="63"/>
      <c r="AV3" s="63"/>
      <c r="AW3" s="592" t="s">
        <v>332</v>
      </c>
      <c r="AX3" s="592"/>
      <c r="AY3" s="592"/>
      <c r="AZ3" s="592"/>
      <c r="BA3" s="592"/>
      <c r="BB3" s="592"/>
      <c r="BC3" s="593" t="str">
        <f>'YARIŞMA PROGRAMI'!F8</f>
        <v>1.89-CANDEĞER KILINÇER</v>
      </c>
      <c r="BD3" s="593"/>
      <c r="BE3" s="593"/>
      <c r="BF3" s="593"/>
      <c r="BG3" s="593"/>
      <c r="BH3" s="593"/>
      <c r="BI3" s="593"/>
      <c r="BJ3" s="593"/>
      <c r="BK3" s="593"/>
      <c r="BL3" s="593"/>
      <c r="BM3" s="593"/>
      <c r="BN3" s="593"/>
      <c r="BO3" s="593"/>
      <c r="BP3" s="593"/>
      <c r="BQ3" s="593"/>
      <c r="BV3" s="224">
        <v>64</v>
      </c>
      <c r="BW3" s="222">
        <v>3</v>
      </c>
    </row>
    <row r="4" spans="1:75" s="64" customFormat="1" ht="23.25" customHeight="1">
      <c r="A4" s="594" t="s">
        <v>102</v>
      </c>
      <c r="B4" s="594"/>
      <c r="C4" s="594"/>
      <c r="D4" s="594"/>
      <c r="E4" s="595" t="str">
        <f>'YARIŞMA BİLGİLERİ'!F21</f>
        <v>Bayanlar</v>
      </c>
      <c r="F4" s="59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594" t="s">
        <v>98</v>
      </c>
      <c r="AX4" s="594"/>
      <c r="AY4" s="594"/>
      <c r="AZ4" s="594"/>
      <c r="BA4" s="594"/>
      <c r="BB4" s="594"/>
      <c r="BC4" s="596" t="str">
        <f>'YARIŞMA PROGRAMI'!B8</f>
        <v>09 Mayıs 2015 - 09.30</v>
      </c>
      <c r="BD4" s="596"/>
      <c r="BE4" s="596"/>
      <c r="BF4" s="596"/>
      <c r="BG4" s="596"/>
      <c r="BH4" s="596"/>
      <c r="BI4" s="596"/>
      <c r="BJ4" s="596"/>
      <c r="BK4" s="596"/>
      <c r="BL4" s="596"/>
      <c r="BM4" s="596"/>
      <c r="BN4" s="596"/>
      <c r="BO4" s="596"/>
      <c r="BP4" s="596"/>
      <c r="BQ4" s="596"/>
      <c r="BV4" s="224">
        <v>66</v>
      </c>
      <c r="BW4" s="222">
        <v>4</v>
      </c>
    </row>
    <row r="5" spans="1:75" s="10" customFormat="1" ht="30" customHeight="1">
      <c r="A5" s="56"/>
      <c r="B5" s="56"/>
      <c r="C5" s="56"/>
      <c r="D5" s="57"/>
      <c r="E5" s="58"/>
      <c r="F5" s="59"/>
      <c r="G5" s="60"/>
      <c r="H5" s="60"/>
      <c r="I5" s="60"/>
      <c r="J5" s="60"/>
      <c r="K5" s="56"/>
      <c r="L5" s="56"/>
      <c r="M5" s="56"/>
      <c r="N5" s="56"/>
      <c r="O5" s="56"/>
      <c r="P5" s="56"/>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597">
        <f ca="1">NOW()</f>
        <v>42135.861171990742</v>
      </c>
      <c r="BP5" s="597"/>
      <c r="BQ5" s="597"/>
      <c r="BV5" s="224">
        <v>68</v>
      </c>
      <c r="BW5" s="222">
        <v>5</v>
      </c>
    </row>
    <row r="6" spans="1:75" ht="22.5" customHeight="1">
      <c r="A6" s="587" t="s">
        <v>5</v>
      </c>
      <c r="B6" s="589"/>
      <c r="C6" s="587" t="s">
        <v>85</v>
      </c>
      <c r="D6" s="587" t="s">
        <v>20</v>
      </c>
      <c r="E6" s="587" t="s">
        <v>6</v>
      </c>
      <c r="F6" s="587" t="s">
        <v>295</v>
      </c>
      <c r="G6" s="590" t="s">
        <v>21</v>
      </c>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86" t="s">
        <v>7</v>
      </c>
      <c r="BP6" s="591" t="s">
        <v>125</v>
      </c>
      <c r="BQ6" s="587" t="s">
        <v>8</v>
      </c>
      <c r="BV6" s="224">
        <v>70</v>
      </c>
      <c r="BW6" s="222">
        <v>6</v>
      </c>
    </row>
    <row r="7" spans="1:75" ht="54.75" customHeight="1">
      <c r="A7" s="588"/>
      <c r="B7" s="589"/>
      <c r="C7" s="588"/>
      <c r="D7" s="588"/>
      <c r="E7" s="588"/>
      <c r="F7" s="588"/>
      <c r="G7" s="585">
        <v>120</v>
      </c>
      <c r="H7" s="585"/>
      <c r="I7" s="585"/>
      <c r="J7" s="585">
        <v>125</v>
      </c>
      <c r="K7" s="585"/>
      <c r="L7" s="585"/>
      <c r="M7" s="585">
        <v>130</v>
      </c>
      <c r="N7" s="585"/>
      <c r="O7" s="585"/>
      <c r="P7" s="585">
        <v>135</v>
      </c>
      <c r="Q7" s="585"/>
      <c r="R7" s="585"/>
      <c r="S7" s="585">
        <v>140</v>
      </c>
      <c r="T7" s="585"/>
      <c r="U7" s="585"/>
      <c r="V7" s="585">
        <v>145</v>
      </c>
      <c r="W7" s="585"/>
      <c r="X7" s="585"/>
      <c r="Y7" s="585">
        <v>150</v>
      </c>
      <c r="Z7" s="585"/>
      <c r="AA7" s="585"/>
      <c r="AB7" s="585">
        <v>153</v>
      </c>
      <c r="AC7" s="585"/>
      <c r="AD7" s="585"/>
      <c r="AE7" s="585">
        <v>156</v>
      </c>
      <c r="AF7" s="585"/>
      <c r="AG7" s="585"/>
      <c r="AH7" s="585">
        <v>159</v>
      </c>
      <c r="AI7" s="585"/>
      <c r="AJ7" s="585"/>
      <c r="AK7" s="585">
        <v>162</v>
      </c>
      <c r="AL7" s="585"/>
      <c r="AM7" s="585"/>
      <c r="AN7" s="585">
        <v>165</v>
      </c>
      <c r="AO7" s="585"/>
      <c r="AP7" s="585"/>
      <c r="AQ7" s="585">
        <v>168</v>
      </c>
      <c r="AR7" s="585"/>
      <c r="AS7" s="585"/>
      <c r="AT7" s="585">
        <v>171</v>
      </c>
      <c r="AU7" s="585"/>
      <c r="AV7" s="585"/>
      <c r="AW7" s="585">
        <v>174</v>
      </c>
      <c r="AX7" s="585"/>
      <c r="AY7" s="585"/>
      <c r="AZ7" s="585"/>
      <c r="BA7" s="585"/>
      <c r="BB7" s="585"/>
      <c r="BC7" s="585"/>
      <c r="BD7" s="585"/>
      <c r="BE7" s="585"/>
      <c r="BF7" s="585"/>
      <c r="BG7" s="585"/>
      <c r="BH7" s="585"/>
      <c r="BI7" s="585"/>
      <c r="BJ7" s="585"/>
      <c r="BK7" s="585"/>
      <c r="BL7" s="585"/>
      <c r="BM7" s="585"/>
      <c r="BN7" s="585"/>
      <c r="BO7" s="586"/>
      <c r="BP7" s="591"/>
      <c r="BQ7" s="588"/>
      <c r="BV7" s="224">
        <v>72</v>
      </c>
      <c r="BW7" s="222">
        <v>7</v>
      </c>
    </row>
    <row r="8" spans="1:75" s="18" customFormat="1" ht="54" customHeight="1">
      <c r="A8" s="263">
        <v>1</v>
      </c>
      <c r="B8" s="169" t="s">
        <v>344</v>
      </c>
      <c r="C8" s="264">
        <f>IF(ISERROR(VLOOKUP(B8,'KAYIT LİSTESİ'!$B$4:$H$904,2,0)),"",(VLOOKUP(B8,'KAYIT LİSTESİ'!$B$4:$H$904,2,0)))</f>
        <v>178</v>
      </c>
      <c r="D8" s="265">
        <f>IF(ISERROR(VLOOKUP(B8,'KAYIT LİSTESİ'!$B$4:$H$904,4,0)),"",(VLOOKUP(B8,'KAYIT LİSTESİ'!$B$4:$H$904,4,0)))</f>
        <v>34948</v>
      </c>
      <c r="E8" s="266" t="str">
        <f>IF(ISERROR(VLOOKUP(B8,'KAYIT LİSTESİ'!$B$4:$H$904,5,0)),"",(VLOOKUP(B8,'KAYIT LİSTESİ'!$B$4:$H$904,5,0)))</f>
        <v>GÜLŞAH SARIÇAM</v>
      </c>
      <c r="F8" s="266" t="str">
        <f>IF(ISERROR(VLOOKUP(B8,'KAYIT LİSTESİ'!$B$4:$H$904,6,0)),"",(VLOOKUP(B8,'KAYIT LİSTESİ'!$B$4:$H$904,6,0)))</f>
        <v>KOCAELİ-KOCAELİ ÜNİVERSİTESİ</v>
      </c>
      <c r="G8" s="254"/>
      <c r="H8" s="254"/>
      <c r="I8" s="254"/>
      <c r="J8" s="255"/>
      <c r="K8" s="256"/>
      <c r="L8" s="256"/>
      <c r="M8" s="254" t="s">
        <v>1838</v>
      </c>
      <c r="N8" s="257"/>
      <c r="O8" s="254"/>
      <c r="P8" s="256" t="s">
        <v>1838</v>
      </c>
      <c r="Q8" s="256"/>
      <c r="R8" s="256"/>
      <c r="S8" s="254" t="s">
        <v>1838</v>
      </c>
      <c r="T8" s="254"/>
      <c r="U8" s="254"/>
      <c r="V8" s="256" t="s">
        <v>1838</v>
      </c>
      <c r="W8" s="256"/>
      <c r="X8" s="256"/>
      <c r="Y8" s="254" t="s">
        <v>1838</v>
      </c>
      <c r="Z8" s="254"/>
      <c r="AA8" s="254"/>
      <c r="AB8" s="256" t="s">
        <v>1835</v>
      </c>
      <c r="AC8" s="256" t="s">
        <v>1835</v>
      </c>
      <c r="AD8" s="256" t="s">
        <v>1838</v>
      </c>
      <c r="AE8" s="254" t="s">
        <v>1838</v>
      </c>
      <c r="AF8" s="254"/>
      <c r="AG8" s="254"/>
      <c r="AH8" s="256" t="s">
        <v>1835</v>
      </c>
      <c r="AI8" s="256" t="s">
        <v>1835</v>
      </c>
      <c r="AJ8" s="256" t="s">
        <v>1835</v>
      </c>
      <c r="AK8" s="254"/>
      <c r="AL8" s="254"/>
      <c r="AM8" s="254"/>
      <c r="AN8" s="256"/>
      <c r="AO8" s="256"/>
      <c r="AP8" s="256"/>
      <c r="AQ8" s="254"/>
      <c r="AR8" s="254"/>
      <c r="AS8" s="254"/>
      <c r="AT8" s="256"/>
      <c r="AU8" s="258"/>
      <c r="AV8" s="258"/>
      <c r="AW8" s="259"/>
      <c r="AX8" s="259"/>
      <c r="AY8" s="259"/>
      <c r="AZ8" s="258"/>
      <c r="BA8" s="258"/>
      <c r="BB8" s="258"/>
      <c r="BC8" s="259"/>
      <c r="BD8" s="259"/>
      <c r="BE8" s="259"/>
      <c r="BF8" s="258"/>
      <c r="BG8" s="258"/>
      <c r="BH8" s="258"/>
      <c r="BI8" s="259"/>
      <c r="BJ8" s="259"/>
      <c r="BK8" s="259"/>
      <c r="BL8" s="258"/>
      <c r="BM8" s="258"/>
      <c r="BN8" s="258"/>
      <c r="BO8" s="202">
        <v>156</v>
      </c>
      <c r="BP8" s="240"/>
      <c r="BQ8" s="67"/>
      <c r="BV8" s="224">
        <v>74</v>
      </c>
      <c r="BW8" s="222">
        <v>8</v>
      </c>
    </row>
    <row r="9" spans="1:75" s="18" customFormat="1" ht="54" customHeight="1">
      <c r="A9" s="263">
        <v>2</v>
      </c>
      <c r="B9" s="169" t="s">
        <v>338</v>
      </c>
      <c r="C9" s="264">
        <f>IF(ISERROR(VLOOKUP(B9,'KAYIT LİSTESİ'!$B$4:$H$904,2,0)),"",(VLOOKUP(B9,'KAYIT LİSTESİ'!$B$4:$H$904,2,0)))</f>
        <v>81</v>
      </c>
      <c r="D9" s="265">
        <f>IF(ISERROR(VLOOKUP(B9,'KAYIT LİSTESİ'!$B$4:$H$904,4,0)),"",(VLOOKUP(B9,'KAYIT LİSTESİ'!$B$4:$H$904,4,0)))</f>
        <v>34220</v>
      </c>
      <c r="E9" s="266" t="str">
        <f>IF(ISERROR(VLOOKUP(B9,'KAYIT LİSTESİ'!$B$4:$H$904,5,0)),"",(VLOOKUP(B9,'KAYIT LİSTESİ'!$B$4:$H$904,5,0)))</f>
        <v>NİDA NUR EKİCİ</v>
      </c>
      <c r="F9" s="266" t="str">
        <f>IF(ISERROR(VLOOKUP(B9,'KAYIT LİSTESİ'!$B$4:$H$904,6,0)),"",(VLOOKUP(B9,'KAYIT LİSTESİ'!$B$4:$H$904,6,0)))</f>
        <v>BURDUR-MEHMET AKİF ERSOY ÜNİVERSİTESİ</v>
      </c>
      <c r="G9" s="254"/>
      <c r="H9" s="254"/>
      <c r="I9" s="254"/>
      <c r="J9" s="255"/>
      <c r="K9" s="256"/>
      <c r="L9" s="256"/>
      <c r="M9" s="254" t="s">
        <v>1838</v>
      </c>
      <c r="N9" s="257"/>
      <c r="O9" s="254"/>
      <c r="P9" s="256" t="s">
        <v>1838</v>
      </c>
      <c r="Q9" s="256"/>
      <c r="R9" s="256"/>
      <c r="S9" s="254" t="s">
        <v>1838</v>
      </c>
      <c r="T9" s="254"/>
      <c r="U9" s="254"/>
      <c r="V9" s="256" t="s">
        <v>1838</v>
      </c>
      <c r="W9" s="256"/>
      <c r="X9" s="256"/>
      <c r="Y9" s="254" t="s">
        <v>1838</v>
      </c>
      <c r="Z9" s="254"/>
      <c r="AA9" s="254"/>
      <c r="AB9" s="256" t="s">
        <v>1835</v>
      </c>
      <c r="AC9" s="256" t="s">
        <v>1835</v>
      </c>
      <c r="AD9" s="256" t="s">
        <v>1835</v>
      </c>
      <c r="AE9" s="254"/>
      <c r="AF9" s="254"/>
      <c r="AG9" s="254"/>
      <c r="AH9" s="256"/>
      <c r="AI9" s="256"/>
      <c r="AJ9" s="256"/>
      <c r="AK9" s="254"/>
      <c r="AL9" s="254"/>
      <c r="AM9" s="254"/>
      <c r="AN9" s="256"/>
      <c r="AO9" s="256"/>
      <c r="AP9" s="256"/>
      <c r="AQ9" s="254"/>
      <c r="AR9" s="254"/>
      <c r="AS9" s="254"/>
      <c r="AT9" s="256"/>
      <c r="AU9" s="258"/>
      <c r="AV9" s="258"/>
      <c r="AW9" s="254"/>
      <c r="AX9" s="254"/>
      <c r="AY9" s="254"/>
      <c r="AZ9" s="256"/>
      <c r="BA9" s="256"/>
      <c r="BB9" s="256"/>
      <c r="BC9" s="254"/>
      <c r="BD9" s="259"/>
      <c r="BE9" s="259"/>
      <c r="BF9" s="256"/>
      <c r="BG9" s="258"/>
      <c r="BH9" s="258"/>
      <c r="BI9" s="254"/>
      <c r="BJ9" s="259"/>
      <c r="BK9" s="259"/>
      <c r="BL9" s="256"/>
      <c r="BM9" s="258"/>
      <c r="BN9" s="258"/>
      <c r="BO9" s="202">
        <v>150</v>
      </c>
      <c r="BP9" s="240"/>
      <c r="BQ9" s="67"/>
      <c r="BV9" s="224">
        <v>76</v>
      </c>
      <c r="BW9" s="222">
        <v>9</v>
      </c>
    </row>
    <row r="10" spans="1:75" s="18" customFormat="1" ht="54" customHeight="1">
      <c r="A10" s="263">
        <v>3</v>
      </c>
      <c r="B10" s="169" t="s">
        <v>339</v>
      </c>
      <c r="C10" s="264">
        <f>IF(ISERROR(VLOOKUP(B10,'KAYIT LİSTESİ'!$B$4:$H$904,2,0)),"",(VLOOKUP(B10,'KAYIT LİSTESİ'!$B$4:$H$904,2,0)))</f>
        <v>89</v>
      </c>
      <c r="D10" s="265">
        <f>IF(ISERROR(VLOOKUP(B10,'KAYIT LİSTESİ'!$B$4:$H$904,4,0)),"",(VLOOKUP(B10,'KAYIT LİSTESİ'!$B$4:$H$904,4,0)))</f>
        <v>0</v>
      </c>
      <c r="E10" s="266" t="str">
        <f>IF(ISERROR(VLOOKUP(B10,'KAYIT LİSTESİ'!$B$4:$H$904,5,0)),"",(VLOOKUP(B10,'KAYIT LİSTESİ'!$B$4:$H$904,5,0)))</f>
        <v>DÖNDÜ TEKE</v>
      </c>
      <c r="F10" s="266" t="str">
        <f>IF(ISERROR(VLOOKUP(B10,'KAYIT LİSTESİ'!$B$4:$H$904,6,0)),"",(VLOOKUP(B10,'KAYIT LİSTESİ'!$B$4:$H$904,6,0)))</f>
        <v>KÜTAHYA-DUMLUPINAR ÜNİVERSİTESİ</v>
      </c>
      <c r="G10" s="254"/>
      <c r="H10" s="254"/>
      <c r="I10" s="254"/>
      <c r="J10" s="255"/>
      <c r="K10" s="256"/>
      <c r="L10" s="256"/>
      <c r="M10" s="254" t="s">
        <v>1838</v>
      </c>
      <c r="N10" s="257"/>
      <c r="O10" s="254"/>
      <c r="P10" s="256" t="s">
        <v>1838</v>
      </c>
      <c r="Q10" s="256"/>
      <c r="R10" s="256"/>
      <c r="S10" s="254" t="s">
        <v>1838</v>
      </c>
      <c r="T10" s="254"/>
      <c r="U10" s="254"/>
      <c r="V10" s="256" t="s">
        <v>1835</v>
      </c>
      <c r="W10" s="256" t="s">
        <v>1835</v>
      </c>
      <c r="X10" s="256" t="s">
        <v>1838</v>
      </c>
      <c r="Y10" s="254" t="s">
        <v>1835</v>
      </c>
      <c r="Z10" s="254" t="s">
        <v>1835</v>
      </c>
      <c r="AA10" s="254" t="s">
        <v>1838</v>
      </c>
      <c r="AB10" s="256" t="s">
        <v>1835</v>
      </c>
      <c r="AC10" s="256" t="s">
        <v>1835</v>
      </c>
      <c r="AD10" s="256" t="s">
        <v>1835</v>
      </c>
      <c r="AE10" s="254"/>
      <c r="AF10" s="254"/>
      <c r="AG10" s="254"/>
      <c r="AH10" s="256"/>
      <c r="AI10" s="256"/>
      <c r="AJ10" s="256"/>
      <c r="AK10" s="254"/>
      <c r="AL10" s="254"/>
      <c r="AM10" s="254"/>
      <c r="AN10" s="256"/>
      <c r="AO10" s="256"/>
      <c r="AP10" s="256"/>
      <c r="AQ10" s="254"/>
      <c r="AR10" s="254"/>
      <c r="AS10" s="254"/>
      <c r="AT10" s="256"/>
      <c r="AU10" s="258"/>
      <c r="AV10" s="258"/>
      <c r="AW10" s="259"/>
      <c r="AX10" s="259"/>
      <c r="AY10" s="259"/>
      <c r="AZ10" s="258"/>
      <c r="BA10" s="258"/>
      <c r="BB10" s="258"/>
      <c r="BC10" s="259"/>
      <c r="BD10" s="259"/>
      <c r="BE10" s="259"/>
      <c r="BF10" s="258"/>
      <c r="BG10" s="258"/>
      <c r="BH10" s="258"/>
      <c r="BI10" s="259"/>
      <c r="BJ10" s="259"/>
      <c r="BK10" s="259"/>
      <c r="BL10" s="258"/>
      <c r="BM10" s="258"/>
      <c r="BN10" s="258"/>
      <c r="BO10" s="202">
        <v>150</v>
      </c>
      <c r="BP10" s="240"/>
      <c r="BQ10" s="67"/>
      <c r="BV10" s="224">
        <v>78</v>
      </c>
      <c r="BW10" s="222">
        <v>10</v>
      </c>
    </row>
    <row r="11" spans="1:75" s="18" customFormat="1" ht="54" customHeight="1">
      <c r="A11" s="263">
        <v>4</v>
      </c>
      <c r="B11" s="169" t="s">
        <v>349</v>
      </c>
      <c r="C11" s="264">
        <f>IF(ISERROR(VLOOKUP(B11,'KAYIT LİSTESİ'!$B$4:$H$904,2,0)),"",(VLOOKUP(B11,'KAYIT LİSTESİ'!$B$4:$H$904,2,0)))</f>
        <v>52</v>
      </c>
      <c r="D11" s="265">
        <f>IF(ISERROR(VLOOKUP(B11,'KAYIT LİSTESİ'!$B$4:$H$904,4,0)),"",(VLOOKUP(B11,'KAYIT LİSTESİ'!$B$4:$H$904,4,0)))</f>
        <v>32888</v>
      </c>
      <c r="E11" s="266" t="str">
        <f>IF(ISERROR(VLOOKUP(B11,'KAYIT LİSTESİ'!$B$4:$H$904,5,0)),"",(VLOOKUP(B11,'KAYIT LİSTESİ'!$B$4:$H$904,5,0)))</f>
        <v>H.BUSE ÇİFTÇİ</v>
      </c>
      <c r="F11" s="266" t="str">
        <f>IF(ISERROR(VLOOKUP(B11,'KAYIT LİSTESİ'!$B$4:$H$904,6,0)),"",(VLOOKUP(B11,'KAYIT LİSTESİ'!$B$4:$H$904,6,0)))</f>
        <v>AYDIN-ADNAN MENDERES ÜNİVERSİTESİ FERDİ</v>
      </c>
      <c r="G11" s="254" t="s">
        <v>1827</v>
      </c>
      <c r="H11" s="254"/>
      <c r="I11" s="254"/>
      <c r="J11" s="255" t="s">
        <v>1827</v>
      </c>
      <c r="K11" s="256"/>
      <c r="L11" s="256"/>
      <c r="M11" s="254" t="s">
        <v>1827</v>
      </c>
      <c r="N11" s="257"/>
      <c r="O11" s="254"/>
      <c r="P11" s="256" t="s">
        <v>1835</v>
      </c>
      <c r="Q11" s="256" t="s">
        <v>1835</v>
      </c>
      <c r="R11" s="256" t="s">
        <v>1838</v>
      </c>
      <c r="S11" s="254" t="s">
        <v>1838</v>
      </c>
      <c r="T11" s="254"/>
      <c r="U11" s="254"/>
      <c r="V11" s="256" t="s">
        <v>1838</v>
      </c>
      <c r="W11" s="256"/>
      <c r="X11" s="256"/>
      <c r="Y11" s="254" t="s">
        <v>1835</v>
      </c>
      <c r="Z11" s="254" t="s">
        <v>1835</v>
      </c>
      <c r="AA11" s="254" t="s">
        <v>1835</v>
      </c>
      <c r="AB11" s="256"/>
      <c r="AC11" s="256"/>
      <c r="AD11" s="256"/>
      <c r="AE11" s="254"/>
      <c r="AF11" s="254"/>
      <c r="AG11" s="254"/>
      <c r="AH11" s="256"/>
      <c r="AI11" s="256"/>
      <c r="AJ11" s="256"/>
      <c r="AK11" s="254"/>
      <c r="AL11" s="254"/>
      <c r="AM11" s="254"/>
      <c r="AN11" s="256"/>
      <c r="AO11" s="256"/>
      <c r="AP11" s="256"/>
      <c r="AQ11" s="254"/>
      <c r="AR11" s="254"/>
      <c r="AS11" s="254"/>
      <c r="AT11" s="256"/>
      <c r="AU11" s="258"/>
      <c r="AV11" s="258"/>
      <c r="AW11" s="259"/>
      <c r="AX11" s="259"/>
      <c r="AY11" s="259"/>
      <c r="AZ11" s="258"/>
      <c r="BA11" s="258"/>
      <c r="BB11" s="258"/>
      <c r="BC11" s="259"/>
      <c r="BD11" s="259"/>
      <c r="BE11" s="259"/>
      <c r="BF11" s="258"/>
      <c r="BG11" s="258"/>
      <c r="BH11" s="258"/>
      <c r="BI11" s="259"/>
      <c r="BJ11" s="259"/>
      <c r="BK11" s="259"/>
      <c r="BL11" s="258"/>
      <c r="BM11" s="258"/>
      <c r="BN11" s="258"/>
      <c r="BO11" s="202">
        <v>145</v>
      </c>
      <c r="BP11" s="240"/>
      <c r="BQ11" s="67"/>
      <c r="BV11" s="224">
        <v>80</v>
      </c>
      <c r="BW11" s="222">
        <v>11</v>
      </c>
    </row>
    <row r="12" spans="1:75" s="18" customFormat="1" ht="54" customHeight="1">
      <c r="A12" s="263">
        <v>5</v>
      </c>
      <c r="B12" s="169" t="s">
        <v>341</v>
      </c>
      <c r="C12" s="264">
        <f>IF(ISERROR(VLOOKUP(B12,'KAYIT LİSTESİ'!$B$4:$H$904,2,0)),"",(VLOOKUP(B12,'KAYIT LİSTESİ'!$B$4:$H$904,2,0)))</f>
        <v>132</v>
      </c>
      <c r="D12" s="265">
        <f>IF(ISERROR(VLOOKUP(B12,'KAYIT LİSTESİ'!$B$4:$H$904,4,0)),"",(VLOOKUP(B12,'KAYIT LİSTESİ'!$B$4:$H$904,4,0)))</f>
        <v>34051</v>
      </c>
      <c r="E12" s="266" t="str">
        <f>IF(ISERROR(VLOOKUP(B12,'KAYIT LİSTESİ'!$B$4:$H$904,5,0)),"",(VLOOKUP(B12,'KAYIT LİSTESİ'!$B$4:$H$904,5,0)))</f>
        <v xml:space="preserve">ŞÜHEDA YILDIZ </v>
      </c>
      <c r="F12" s="266" t="str">
        <f>IF(ISERROR(VLOOKUP(B12,'KAYIT LİSTESİ'!$B$4:$H$904,6,0)),"",(VLOOKUP(B12,'KAYIT LİSTESİ'!$B$4:$H$904,6,0)))</f>
        <v>ANKARA-ANKARA ÜNİVERSİTESİ</v>
      </c>
      <c r="G12" s="254"/>
      <c r="H12" s="254"/>
      <c r="I12" s="254"/>
      <c r="J12" s="255" t="s">
        <v>1838</v>
      </c>
      <c r="K12" s="256"/>
      <c r="L12" s="256"/>
      <c r="M12" s="254" t="s">
        <v>1838</v>
      </c>
      <c r="N12" s="257"/>
      <c r="O12" s="254"/>
      <c r="P12" s="256" t="s">
        <v>1838</v>
      </c>
      <c r="Q12" s="256"/>
      <c r="R12" s="256"/>
      <c r="S12" s="254" t="s">
        <v>1838</v>
      </c>
      <c r="T12" s="254"/>
      <c r="U12" s="254"/>
      <c r="V12" s="256" t="s">
        <v>1835</v>
      </c>
      <c r="W12" s="256" t="s">
        <v>1835</v>
      </c>
      <c r="X12" s="256" t="s">
        <v>1835</v>
      </c>
      <c r="Y12" s="254"/>
      <c r="Z12" s="254"/>
      <c r="AA12" s="254"/>
      <c r="AB12" s="256"/>
      <c r="AC12" s="256"/>
      <c r="AD12" s="256"/>
      <c r="AE12" s="254"/>
      <c r="AF12" s="254"/>
      <c r="AG12" s="254"/>
      <c r="AH12" s="256"/>
      <c r="AI12" s="256"/>
      <c r="AJ12" s="256"/>
      <c r="AK12" s="254"/>
      <c r="AL12" s="254"/>
      <c r="AM12" s="254"/>
      <c r="AN12" s="256"/>
      <c r="AO12" s="256"/>
      <c r="AP12" s="256"/>
      <c r="AQ12" s="254"/>
      <c r="AR12" s="254"/>
      <c r="AS12" s="254"/>
      <c r="AT12" s="256"/>
      <c r="AU12" s="258"/>
      <c r="AV12" s="258"/>
      <c r="AW12" s="259"/>
      <c r="AX12" s="259"/>
      <c r="AY12" s="259"/>
      <c r="AZ12" s="258"/>
      <c r="BA12" s="258"/>
      <c r="BB12" s="258"/>
      <c r="BC12" s="259"/>
      <c r="BD12" s="259"/>
      <c r="BE12" s="259"/>
      <c r="BF12" s="258"/>
      <c r="BG12" s="258"/>
      <c r="BH12" s="258"/>
      <c r="BI12" s="259"/>
      <c r="BJ12" s="259"/>
      <c r="BK12" s="259"/>
      <c r="BL12" s="258"/>
      <c r="BM12" s="258"/>
      <c r="BN12" s="258"/>
      <c r="BO12" s="202">
        <v>140</v>
      </c>
      <c r="BP12" s="240"/>
      <c r="BQ12" s="67"/>
      <c r="BV12" s="224">
        <v>82</v>
      </c>
      <c r="BW12" s="222">
        <v>12</v>
      </c>
    </row>
    <row r="13" spans="1:75" s="18" customFormat="1" ht="54" customHeight="1">
      <c r="A13" s="263">
        <v>6</v>
      </c>
      <c r="B13" s="169" t="s">
        <v>336</v>
      </c>
      <c r="C13" s="264">
        <f>IF(ISERROR(VLOOKUP(B13,'KAYIT LİSTESİ'!$B$4:$H$904,2,0)),"",(VLOOKUP(B13,'KAYIT LİSTESİ'!$B$4:$H$904,2,0)))</f>
        <v>36</v>
      </c>
      <c r="D13" s="265">
        <f>IF(ISERROR(VLOOKUP(B13,'KAYIT LİSTESİ'!$B$4:$H$904,4,0)),"",(VLOOKUP(B13,'KAYIT LİSTESİ'!$B$4:$H$904,4,0)))</f>
        <v>35081</v>
      </c>
      <c r="E13" s="266" t="str">
        <f>IF(ISERROR(VLOOKUP(B13,'KAYIT LİSTESİ'!$B$4:$H$904,5,0)),"",(VLOOKUP(B13,'KAYIT LİSTESİ'!$B$4:$H$904,5,0)))</f>
        <v>ÖZGE DAN</v>
      </c>
      <c r="F13" s="266" t="str">
        <f>IF(ISERROR(VLOOKUP(B13,'KAYIT LİSTESİ'!$B$4:$H$904,6,0)),"",(VLOOKUP(B13,'KAYIT LİSTESİ'!$B$4:$H$904,6,0)))</f>
        <v>BURSA-ULUDAĞ ÜNİVERSİTESİ</v>
      </c>
      <c r="G13" s="254" t="s">
        <v>1838</v>
      </c>
      <c r="H13" s="254"/>
      <c r="I13" s="254"/>
      <c r="J13" s="255" t="s">
        <v>1838</v>
      </c>
      <c r="K13" s="256"/>
      <c r="L13" s="256"/>
      <c r="M13" s="254" t="s">
        <v>1838</v>
      </c>
      <c r="N13" s="257"/>
      <c r="O13" s="254"/>
      <c r="P13" s="256" t="s">
        <v>1838</v>
      </c>
      <c r="Q13" s="256"/>
      <c r="R13" s="256"/>
      <c r="S13" s="254" t="s">
        <v>1835</v>
      </c>
      <c r="T13" s="254" t="s">
        <v>1838</v>
      </c>
      <c r="U13" s="254"/>
      <c r="V13" s="256" t="s">
        <v>1835</v>
      </c>
      <c r="W13" s="256" t="s">
        <v>1835</v>
      </c>
      <c r="X13" s="256" t="s">
        <v>1835</v>
      </c>
      <c r="Y13" s="254"/>
      <c r="Z13" s="254"/>
      <c r="AA13" s="254"/>
      <c r="AB13" s="256"/>
      <c r="AC13" s="256"/>
      <c r="AD13" s="256"/>
      <c r="AE13" s="254"/>
      <c r="AF13" s="254"/>
      <c r="AG13" s="254"/>
      <c r="AH13" s="256"/>
      <c r="AI13" s="256"/>
      <c r="AJ13" s="256"/>
      <c r="AK13" s="254"/>
      <c r="AL13" s="254"/>
      <c r="AM13" s="254"/>
      <c r="AN13" s="256"/>
      <c r="AO13" s="256"/>
      <c r="AP13" s="256"/>
      <c r="AQ13" s="254"/>
      <c r="AR13" s="254"/>
      <c r="AS13" s="254"/>
      <c r="AT13" s="256"/>
      <c r="AU13" s="258"/>
      <c r="AV13" s="258"/>
      <c r="AW13" s="254"/>
      <c r="AX13" s="254"/>
      <c r="AY13" s="254"/>
      <c r="AZ13" s="256"/>
      <c r="BA13" s="256"/>
      <c r="BB13" s="256"/>
      <c r="BC13" s="254"/>
      <c r="BD13" s="259"/>
      <c r="BE13" s="259"/>
      <c r="BF13" s="256"/>
      <c r="BG13" s="258"/>
      <c r="BH13" s="258"/>
      <c r="BI13" s="254"/>
      <c r="BJ13" s="259"/>
      <c r="BK13" s="259"/>
      <c r="BL13" s="256"/>
      <c r="BM13" s="258"/>
      <c r="BN13" s="258"/>
      <c r="BO13" s="202">
        <v>140</v>
      </c>
      <c r="BP13" s="240"/>
      <c r="BQ13" s="67"/>
      <c r="BV13" s="224">
        <v>84</v>
      </c>
      <c r="BW13" s="222">
        <v>13</v>
      </c>
    </row>
    <row r="14" spans="1:75" s="18" customFormat="1" ht="54" customHeight="1">
      <c r="A14" s="263">
        <v>6</v>
      </c>
      <c r="B14" s="169" t="s">
        <v>348</v>
      </c>
      <c r="C14" s="264">
        <f>IF(ISERROR(VLOOKUP(B14,'KAYIT LİSTESİ'!$B$4:$H$904,2,0)),"",(VLOOKUP(B14,'KAYIT LİSTESİ'!$B$4:$H$904,2,0)))</f>
        <v>273</v>
      </c>
      <c r="D14" s="265">
        <f>IF(ISERROR(VLOOKUP(B14,'KAYIT LİSTESİ'!$B$4:$H$904,4,0)),"",(VLOOKUP(B14,'KAYIT LİSTESİ'!$B$4:$H$904,4,0)))</f>
        <v>33769</v>
      </c>
      <c r="E14" s="266" t="str">
        <f>IF(ISERROR(VLOOKUP(B14,'KAYIT LİSTESİ'!$B$4:$H$904,5,0)),"",(VLOOKUP(B14,'KAYIT LİSTESİ'!$B$4:$H$904,5,0)))</f>
        <v>NUR ŞENYÜZLÜ</v>
      </c>
      <c r="F14" s="266" t="str">
        <f>IF(ISERROR(VLOOKUP(B14,'KAYIT LİSTESİ'!$B$4:$H$904,6,0)),"",(VLOOKUP(B14,'KAYIT LİSTESİ'!$B$4:$H$904,6,0)))</f>
        <v>MUĞLA-MUĞLA SITKI KOÇMAN ÜNİVERSİTESİ</v>
      </c>
      <c r="G14" s="254" t="s">
        <v>1838</v>
      </c>
      <c r="H14" s="254"/>
      <c r="I14" s="254"/>
      <c r="J14" s="255"/>
      <c r="K14" s="256"/>
      <c r="L14" s="256"/>
      <c r="M14" s="254" t="s">
        <v>1838</v>
      </c>
      <c r="N14" s="257"/>
      <c r="O14" s="254"/>
      <c r="P14" s="256" t="s">
        <v>1838</v>
      </c>
      <c r="Q14" s="256"/>
      <c r="R14" s="256"/>
      <c r="S14" s="254" t="s">
        <v>1835</v>
      </c>
      <c r="T14" s="254" t="s">
        <v>1838</v>
      </c>
      <c r="U14" s="254"/>
      <c r="V14" s="256" t="s">
        <v>1835</v>
      </c>
      <c r="W14" s="256" t="s">
        <v>1835</v>
      </c>
      <c r="X14" s="256" t="s">
        <v>1835</v>
      </c>
      <c r="Y14" s="254"/>
      <c r="Z14" s="254"/>
      <c r="AA14" s="254"/>
      <c r="AB14" s="256"/>
      <c r="AC14" s="256"/>
      <c r="AD14" s="256"/>
      <c r="AE14" s="254"/>
      <c r="AF14" s="254"/>
      <c r="AG14" s="254"/>
      <c r="AH14" s="256"/>
      <c r="AI14" s="256"/>
      <c r="AJ14" s="256"/>
      <c r="AK14" s="254"/>
      <c r="AL14" s="254"/>
      <c r="AM14" s="254"/>
      <c r="AN14" s="256"/>
      <c r="AO14" s="256"/>
      <c r="AP14" s="256"/>
      <c r="AQ14" s="254"/>
      <c r="AR14" s="254"/>
      <c r="AS14" s="254"/>
      <c r="AT14" s="256"/>
      <c r="AU14" s="258"/>
      <c r="AV14" s="258"/>
      <c r="AW14" s="259"/>
      <c r="AX14" s="259"/>
      <c r="AY14" s="259"/>
      <c r="AZ14" s="258"/>
      <c r="BA14" s="258"/>
      <c r="BB14" s="258"/>
      <c r="BC14" s="259"/>
      <c r="BD14" s="259"/>
      <c r="BE14" s="259"/>
      <c r="BF14" s="258"/>
      <c r="BG14" s="258"/>
      <c r="BH14" s="258"/>
      <c r="BI14" s="259"/>
      <c r="BJ14" s="259"/>
      <c r="BK14" s="259"/>
      <c r="BL14" s="258"/>
      <c r="BM14" s="258"/>
      <c r="BN14" s="258"/>
      <c r="BO14" s="202">
        <v>140</v>
      </c>
      <c r="BP14" s="240"/>
      <c r="BQ14" s="67"/>
      <c r="BV14" s="224">
        <v>86</v>
      </c>
      <c r="BW14" s="222">
        <v>14</v>
      </c>
    </row>
    <row r="15" spans="1:75" s="18" customFormat="1" ht="54" customHeight="1">
      <c r="A15" s="263">
        <v>8</v>
      </c>
      <c r="B15" s="169" t="s">
        <v>340</v>
      </c>
      <c r="C15" s="264">
        <f>IF(ISERROR(VLOOKUP(B15,'KAYIT LİSTESİ'!$B$4:$H$904,2,0)),"",(VLOOKUP(B15,'KAYIT LİSTESİ'!$B$4:$H$904,2,0)))</f>
        <v>102</v>
      </c>
      <c r="D15" s="265">
        <f>IF(ISERROR(VLOOKUP(B15,'KAYIT LİSTESİ'!$B$4:$H$904,4,0)),"",(VLOOKUP(B15,'KAYIT LİSTESİ'!$B$4:$H$904,4,0)))</f>
        <v>35079</v>
      </c>
      <c r="E15" s="266" t="str">
        <f>IF(ISERROR(VLOOKUP(B15,'KAYIT LİSTESİ'!$B$4:$H$904,5,0)),"",(VLOOKUP(B15,'KAYIT LİSTESİ'!$B$4:$H$904,5,0)))</f>
        <v>ŞEYDA ÖZDEK</v>
      </c>
      <c r="F15" s="266" t="str">
        <f>IF(ISERROR(VLOOKUP(B15,'KAYIT LİSTESİ'!$B$4:$H$904,6,0)),"",(VLOOKUP(B15,'KAYIT LİSTESİ'!$B$4:$H$904,6,0)))</f>
        <v>ANKARA-GAZİ ÜNİVERSİTESİ</v>
      </c>
      <c r="G15" s="254" t="s">
        <v>1838</v>
      </c>
      <c r="H15" s="254"/>
      <c r="I15" s="254"/>
      <c r="J15" s="255" t="s">
        <v>1838</v>
      </c>
      <c r="K15" s="256"/>
      <c r="L15" s="256"/>
      <c r="M15" s="254" t="s">
        <v>1838</v>
      </c>
      <c r="N15" s="257"/>
      <c r="O15" s="254"/>
      <c r="P15" s="256" t="s">
        <v>1835</v>
      </c>
      <c r="Q15" s="256" t="s">
        <v>1835</v>
      </c>
      <c r="R15" s="256" t="s">
        <v>1835</v>
      </c>
      <c r="S15" s="254"/>
      <c r="T15" s="254"/>
      <c r="U15" s="254"/>
      <c r="V15" s="256"/>
      <c r="W15" s="256"/>
      <c r="X15" s="256"/>
      <c r="Y15" s="254"/>
      <c r="Z15" s="254"/>
      <c r="AA15" s="254"/>
      <c r="AB15" s="256"/>
      <c r="AC15" s="256"/>
      <c r="AD15" s="256"/>
      <c r="AE15" s="254"/>
      <c r="AF15" s="254"/>
      <c r="AG15" s="254"/>
      <c r="AH15" s="256"/>
      <c r="AI15" s="256"/>
      <c r="AJ15" s="256"/>
      <c r="AK15" s="254"/>
      <c r="AL15" s="254"/>
      <c r="AM15" s="254"/>
      <c r="AN15" s="256"/>
      <c r="AO15" s="256"/>
      <c r="AP15" s="256"/>
      <c r="AQ15" s="254"/>
      <c r="AR15" s="254"/>
      <c r="AS15" s="254"/>
      <c r="AT15" s="256"/>
      <c r="AU15" s="258"/>
      <c r="AV15" s="258"/>
      <c r="AW15" s="259"/>
      <c r="AX15" s="259"/>
      <c r="AY15" s="259"/>
      <c r="AZ15" s="258"/>
      <c r="BA15" s="258"/>
      <c r="BB15" s="258"/>
      <c r="BC15" s="259"/>
      <c r="BD15" s="259"/>
      <c r="BE15" s="259"/>
      <c r="BF15" s="258"/>
      <c r="BG15" s="258"/>
      <c r="BH15" s="258"/>
      <c r="BI15" s="259"/>
      <c r="BJ15" s="259"/>
      <c r="BK15" s="259"/>
      <c r="BL15" s="258"/>
      <c r="BM15" s="258"/>
      <c r="BN15" s="258"/>
      <c r="BO15" s="202">
        <v>130</v>
      </c>
      <c r="BP15" s="240"/>
      <c r="BQ15" s="67"/>
      <c r="BV15" s="224">
        <v>88</v>
      </c>
      <c r="BW15" s="222">
        <v>15</v>
      </c>
    </row>
    <row r="16" spans="1:75" s="18" customFormat="1" ht="54" customHeight="1">
      <c r="A16" s="263">
        <v>9</v>
      </c>
      <c r="B16" s="169" t="s">
        <v>345</v>
      </c>
      <c r="C16" s="264">
        <f>IF(ISERROR(VLOOKUP(B16,'KAYIT LİSTESİ'!$B$4:$H$904,2,0)),"",(VLOOKUP(B16,'KAYIT LİSTESİ'!$B$4:$H$904,2,0)))</f>
        <v>194</v>
      </c>
      <c r="D16" s="265">
        <f>IF(ISERROR(VLOOKUP(B16,'KAYIT LİSTESİ'!$B$4:$H$904,4,0)),"",(VLOOKUP(B16,'KAYIT LİSTESİ'!$B$4:$H$904,4,0)))</f>
        <v>33902</v>
      </c>
      <c r="E16" s="266" t="str">
        <f>IF(ISERROR(VLOOKUP(B16,'KAYIT LİSTESİ'!$B$4:$H$904,5,0)),"",(VLOOKUP(B16,'KAYIT LİSTESİ'!$B$4:$H$904,5,0)))</f>
        <v>MERVE SEVİM KARAMAN</v>
      </c>
      <c r="F16" s="266" t="str">
        <f>IF(ISERROR(VLOOKUP(B16,'KAYIT LİSTESİ'!$B$4:$H$904,6,0)),"",(VLOOKUP(B16,'KAYIT LİSTESİ'!$B$4:$H$904,6,0)))</f>
        <v>ANKARA-HACETTEPE ÜNİVERSİTESİ</v>
      </c>
      <c r="G16" s="254" t="s">
        <v>1838</v>
      </c>
      <c r="H16" s="254"/>
      <c r="I16" s="254"/>
      <c r="J16" s="255" t="s">
        <v>1838</v>
      </c>
      <c r="K16" s="256"/>
      <c r="L16" s="256"/>
      <c r="M16" s="254" t="s">
        <v>1835</v>
      </c>
      <c r="N16" s="257" t="s">
        <v>1838</v>
      </c>
      <c r="O16" s="254"/>
      <c r="P16" s="256" t="s">
        <v>1835</v>
      </c>
      <c r="Q16" s="256" t="s">
        <v>1835</v>
      </c>
      <c r="R16" s="256" t="s">
        <v>1835</v>
      </c>
      <c r="S16" s="254"/>
      <c r="T16" s="254"/>
      <c r="U16" s="254"/>
      <c r="V16" s="256"/>
      <c r="W16" s="256"/>
      <c r="X16" s="256"/>
      <c r="Y16" s="254"/>
      <c r="Z16" s="254"/>
      <c r="AA16" s="254"/>
      <c r="AB16" s="256"/>
      <c r="AC16" s="256"/>
      <c r="AD16" s="256"/>
      <c r="AE16" s="254"/>
      <c r="AF16" s="254"/>
      <c r="AG16" s="254"/>
      <c r="AH16" s="256"/>
      <c r="AI16" s="256"/>
      <c r="AJ16" s="256"/>
      <c r="AK16" s="254"/>
      <c r="AL16" s="254"/>
      <c r="AM16" s="254"/>
      <c r="AN16" s="256"/>
      <c r="AO16" s="256"/>
      <c r="AP16" s="256"/>
      <c r="AQ16" s="254"/>
      <c r="AR16" s="254"/>
      <c r="AS16" s="254"/>
      <c r="AT16" s="256"/>
      <c r="AU16" s="258"/>
      <c r="AV16" s="258"/>
      <c r="AW16" s="259"/>
      <c r="AX16" s="259"/>
      <c r="AY16" s="259"/>
      <c r="AZ16" s="258"/>
      <c r="BA16" s="258"/>
      <c r="BB16" s="258"/>
      <c r="BC16" s="259"/>
      <c r="BD16" s="259"/>
      <c r="BE16" s="259"/>
      <c r="BF16" s="258"/>
      <c r="BG16" s="258"/>
      <c r="BH16" s="258"/>
      <c r="BI16" s="259"/>
      <c r="BJ16" s="259"/>
      <c r="BK16" s="259"/>
      <c r="BL16" s="258"/>
      <c r="BM16" s="258"/>
      <c r="BN16" s="258"/>
      <c r="BO16" s="202">
        <v>130</v>
      </c>
      <c r="BP16" s="240"/>
      <c r="BQ16" s="67"/>
      <c r="BV16" s="224">
        <v>90</v>
      </c>
      <c r="BW16" s="222">
        <v>16</v>
      </c>
    </row>
    <row r="17" spans="1:75" s="18" customFormat="1" ht="54" customHeight="1">
      <c r="A17" s="263">
        <v>10</v>
      </c>
      <c r="B17" s="169" t="s">
        <v>343</v>
      </c>
      <c r="C17" s="264">
        <f>IF(ISERROR(VLOOKUP(B17,'KAYIT LİSTESİ'!$B$4:$H$904,2,0)),"",(VLOOKUP(B17,'KAYIT LİSTESİ'!$B$4:$H$904,2,0)))</f>
        <v>162</v>
      </c>
      <c r="D17" s="265">
        <f>IF(ISERROR(VLOOKUP(B17,'KAYIT LİSTESİ'!$B$4:$H$904,4,0)),"",(VLOOKUP(B17,'KAYIT LİSTESİ'!$B$4:$H$904,4,0)))</f>
        <v>35082</v>
      </c>
      <c r="E17" s="266" t="str">
        <f>IF(ISERROR(VLOOKUP(B17,'KAYIT LİSTESİ'!$B$4:$H$904,5,0)),"",(VLOOKUP(B17,'KAYIT LİSTESİ'!$B$4:$H$904,5,0)))</f>
        <v>CANSU TORTULU</v>
      </c>
      <c r="F17" s="266" t="str">
        <f>IF(ISERROR(VLOOKUP(B17,'KAYIT LİSTESİ'!$B$4:$H$904,6,0)),"",(VLOOKUP(B17,'KAYIT LİSTESİ'!$B$4:$H$904,6,0)))</f>
        <v>ERZİNCAN-ERZİNCAN ÜNİVERSİTESİ</v>
      </c>
      <c r="G17" s="254" t="s">
        <v>1838</v>
      </c>
      <c r="H17" s="254"/>
      <c r="I17" s="254"/>
      <c r="J17" s="255" t="s">
        <v>1838</v>
      </c>
      <c r="K17" s="256"/>
      <c r="L17" s="256"/>
      <c r="M17" s="254" t="s">
        <v>1835</v>
      </c>
      <c r="N17" s="257" t="s">
        <v>1835</v>
      </c>
      <c r="O17" s="254" t="s">
        <v>1835</v>
      </c>
      <c r="P17" s="256"/>
      <c r="Q17" s="256"/>
      <c r="R17" s="256"/>
      <c r="S17" s="254"/>
      <c r="T17" s="254"/>
      <c r="U17" s="254"/>
      <c r="V17" s="256"/>
      <c r="W17" s="256"/>
      <c r="X17" s="256"/>
      <c r="Y17" s="254"/>
      <c r="Z17" s="254"/>
      <c r="AA17" s="254"/>
      <c r="AB17" s="256"/>
      <c r="AC17" s="256"/>
      <c r="AD17" s="256"/>
      <c r="AE17" s="254"/>
      <c r="AF17" s="254"/>
      <c r="AG17" s="254"/>
      <c r="AH17" s="256"/>
      <c r="AI17" s="256"/>
      <c r="AJ17" s="256"/>
      <c r="AK17" s="254"/>
      <c r="AL17" s="254"/>
      <c r="AM17" s="254"/>
      <c r="AN17" s="256"/>
      <c r="AO17" s="256"/>
      <c r="AP17" s="256"/>
      <c r="AQ17" s="254"/>
      <c r="AR17" s="254"/>
      <c r="AS17" s="254"/>
      <c r="AT17" s="256"/>
      <c r="AU17" s="258"/>
      <c r="AV17" s="258"/>
      <c r="AW17" s="259"/>
      <c r="AX17" s="259"/>
      <c r="AY17" s="259"/>
      <c r="AZ17" s="258"/>
      <c r="BA17" s="258"/>
      <c r="BB17" s="258"/>
      <c r="BC17" s="259"/>
      <c r="BD17" s="259"/>
      <c r="BE17" s="259"/>
      <c r="BF17" s="258"/>
      <c r="BG17" s="258"/>
      <c r="BH17" s="258"/>
      <c r="BI17" s="259"/>
      <c r="BJ17" s="259"/>
      <c r="BK17" s="259"/>
      <c r="BL17" s="258"/>
      <c r="BM17" s="258"/>
      <c r="BN17" s="258"/>
      <c r="BO17" s="202">
        <v>125</v>
      </c>
      <c r="BP17" s="240"/>
      <c r="BQ17" s="67"/>
      <c r="BV17" s="224">
        <v>92</v>
      </c>
      <c r="BW17" s="222">
        <v>17</v>
      </c>
    </row>
    <row r="18" spans="1:75" s="18" customFormat="1" ht="54" customHeight="1">
      <c r="A18" s="263">
        <v>11</v>
      </c>
      <c r="B18" s="169" t="s">
        <v>346</v>
      </c>
      <c r="C18" s="264">
        <f>IF(ISERROR(VLOOKUP(B18,'KAYIT LİSTESİ'!$B$4:$H$904,2,0)),"",(VLOOKUP(B18,'KAYIT LİSTESİ'!$B$4:$H$904,2,0)))</f>
        <v>226</v>
      </c>
      <c r="D18" s="265">
        <f>IF(ISERROR(VLOOKUP(B18,'KAYIT LİSTESİ'!$B$4:$H$904,4,0)),"",(VLOOKUP(B18,'KAYIT LİSTESİ'!$B$4:$H$904,4,0)))</f>
        <v>35096</v>
      </c>
      <c r="E18" s="266" t="str">
        <f>IF(ISERROR(VLOOKUP(B18,'KAYIT LİSTESİ'!$B$4:$H$904,5,0)),"",(VLOOKUP(B18,'KAYIT LİSTESİ'!$B$4:$H$904,5,0)))</f>
        <v>HAMİYET BÜŞRA KIŞLAK</v>
      </c>
      <c r="F18" s="266" t="str">
        <f>IF(ISERROR(VLOOKUP(B18,'KAYIT LİSTESİ'!$B$4:$H$904,6,0)),"",(VLOOKUP(B18,'KAYIT LİSTESİ'!$B$4:$H$904,6,0)))</f>
        <v>BOLU-ABAN İZZET BAYSAL ÜNİVERSİTESİ</v>
      </c>
      <c r="G18" s="254" t="s">
        <v>1835</v>
      </c>
      <c r="H18" s="254" t="s">
        <v>1835</v>
      </c>
      <c r="I18" s="254" t="s">
        <v>1838</v>
      </c>
      <c r="J18" s="255" t="s">
        <v>1838</v>
      </c>
      <c r="K18" s="256"/>
      <c r="L18" s="256"/>
      <c r="M18" s="254" t="s">
        <v>1835</v>
      </c>
      <c r="N18" s="257" t="s">
        <v>1835</v>
      </c>
      <c r="O18" s="254" t="s">
        <v>1835</v>
      </c>
      <c r="P18" s="256"/>
      <c r="Q18" s="256"/>
      <c r="R18" s="256"/>
      <c r="S18" s="254"/>
      <c r="T18" s="254"/>
      <c r="U18" s="254"/>
      <c r="V18" s="256"/>
      <c r="W18" s="256"/>
      <c r="X18" s="256"/>
      <c r="Y18" s="254"/>
      <c r="Z18" s="254"/>
      <c r="AA18" s="254"/>
      <c r="AB18" s="256"/>
      <c r="AC18" s="256"/>
      <c r="AD18" s="256"/>
      <c r="AE18" s="254"/>
      <c r="AF18" s="254"/>
      <c r="AG18" s="254"/>
      <c r="AH18" s="256"/>
      <c r="AI18" s="256"/>
      <c r="AJ18" s="256"/>
      <c r="AK18" s="254"/>
      <c r="AL18" s="254"/>
      <c r="AM18" s="254"/>
      <c r="AN18" s="256"/>
      <c r="AO18" s="256"/>
      <c r="AP18" s="256"/>
      <c r="AQ18" s="254"/>
      <c r="AR18" s="254"/>
      <c r="AS18" s="254"/>
      <c r="AT18" s="256"/>
      <c r="AU18" s="258"/>
      <c r="AV18" s="258"/>
      <c r="AW18" s="259"/>
      <c r="AX18" s="259"/>
      <c r="AY18" s="259"/>
      <c r="AZ18" s="258"/>
      <c r="BA18" s="258"/>
      <c r="BB18" s="258"/>
      <c r="BC18" s="259"/>
      <c r="BD18" s="259"/>
      <c r="BE18" s="259"/>
      <c r="BF18" s="258"/>
      <c r="BG18" s="258"/>
      <c r="BH18" s="258"/>
      <c r="BI18" s="259"/>
      <c r="BJ18" s="259"/>
      <c r="BK18" s="259"/>
      <c r="BL18" s="258"/>
      <c r="BM18" s="258"/>
      <c r="BN18" s="258"/>
      <c r="BO18" s="202">
        <v>125</v>
      </c>
      <c r="BP18" s="240"/>
      <c r="BQ18" s="67"/>
      <c r="BV18" s="224">
        <v>94</v>
      </c>
      <c r="BW18" s="222">
        <v>18</v>
      </c>
    </row>
    <row r="19" spans="1:75" s="18" customFormat="1" ht="54" customHeight="1">
      <c r="A19" s="263">
        <v>12</v>
      </c>
      <c r="B19" s="169" t="s">
        <v>335</v>
      </c>
      <c r="C19" s="264">
        <f>IF(ISERROR(VLOOKUP(B19,'KAYIT LİSTESİ'!$B$4:$H$904,2,0)),"",(VLOOKUP(B19,'KAYIT LİSTESİ'!$B$4:$H$904,2,0)))</f>
        <v>21</v>
      </c>
      <c r="D19" s="265">
        <f>IF(ISERROR(VLOOKUP(B19,'KAYIT LİSTESİ'!$B$4:$H$904,4,0)),"",(VLOOKUP(B19,'KAYIT LİSTESİ'!$B$4:$H$904,4,0)))</f>
        <v>35247</v>
      </c>
      <c r="E19" s="266" t="str">
        <f>IF(ISERROR(VLOOKUP(B19,'KAYIT LİSTESİ'!$B$4:$H$904,5,0)),"",(VLOOKUP(B19,'KAYIT LİSTESİ'!$B$4:$H$904,5,0)))</f>
        <v>GÜLŞEN KARATAŞ</v>
      </c>
      <c r="F19" s="266" t="str">
        <f>IF(ISERROR(VLOOKUP(B19,'KAYIT LİSTESİ'!$B$4:$H$904,6,0)),"",(VLOOKUP(B19,'KAYIT LİSTESİ'!$B$4:$H$904,6,0)))</f>
        <v>AĞRI-İBRAHİM ÇEÇEN ÜNİVERSİTESİ</v>
      </c>
      <c r="G19" s="254" t="s">
        <v>1838</v>
      </c>
      <c r="H19" s="254"/>
      <c r="I19" s="254"/>
      <c r="J19" s="255" t="s">
        <v>1835</v>
      </c>
      <c r="K19" s="256" t="s">
        <v>1835</v>
      </c>
      <c r="L19" s="256" t="s">
        <v>1838</v>
      </c>
      <c r="M19" s="254" t="s">
        <v>1835</v>
      </c>
      <c r="N19" s="257" t="s">
        <v>1835</v>
      </c>
      <c r="O19" s="254" t="s">
        <v>1835</v>
      </c>
      <c r="P19" s="256"/>
      <c r="Q19" s="256"/>
      <c r="R19" s="256"/>
      <c r="S19" s="254"/>
      <c r="T19" s="254"/>
      <c r="U19" s="254"/>
      <c r="V19" s="256"/>
      <c r="W19" s="256"/>
      <c r="X19" s="256"/>
      <c r="Y19" s="254"/>
      <c r="Z19" s="254"/>
      <c r="AA19" s="254"/>
      <c r="AB19" s="256"/>
      <c r="AC19" s="256"/>
      <c r="AD19" s="256"/>
      <c r="AE19" s="254"/>
      <c r="AF19" s="254"/>
      <c r="AG19" s="254"/>
      <c r="AH19" s="256"/>
      <c r="AI19" s="256"/>
      <c r="AJ19" s="256"/>
      <c r="AK19" s="254"/>
      <c r="AL19" s="254"/>
      <c r="AM19" s="254"/>
      <c r="AN19" s="256"/>
      <c r="AO19" s="256"/>
      <c r="AP19" s="256"/>
      <c r="AQ19" s="254"/>
      <c r="AR19" s="254"/>
      <c r="AS19" s="254"/>
      <c r="AT19" s="256"/>
      <c r="AU19" s="258"/>
      <c r="AV19" s="258"/>
      <c r="AW19" s="254"/>
      <c r="AX19" s="254"/>
      <c r="AY19" s="254"/>
      <c r="AZ19" s="256"/>
      <c r="BA19" s="256"/>
      <c r="BB19" s="256"/>
      <c r="BC19" s="254"/>
      <c r="BD19" s="259"/>
      <c r="BE19" s="259"/>
      <c r="BF19" s="256"/>
      <c r="BG19" s="258"/>
      <c r="BH19" s="258"/>
      <c r="BI19" s="254"/>
      <c r="BJ19" s="259"/>
      <c r="BK19" s="259"/>
      <c r="BL19" s="256"/>
      <c r="BM19" s="258"/>
      <c r="BN19" s="258"/>
      <c r="BO19" s="202">
        <v>125</v>
      </c>
      <c r="BP19" s="240"/>
      <c r="BQ19" s="67"/>
      <c r="BV19" s="224">
        <v>96</v>
      </c>
      <c r="BW19" s="222">
        <v>19</v>
      </c>
    </row>
    <row r="20" spans="1:75" s="18" customFormat="1" ht="54" customHeight="1">
      <c r="A20" s="263">
        <v>13</v>
      </c>
      <c r="B20" s="169" t="s">
        <v>342</v>
      </c>
      <c r="C20" s="264">
        <f>IF(ISERROR(VLOOKUP(B20,'KAYIT LİSTESİ'!$B$4:$H$904,2,0)),"",(VLOOKUP(B20,'KAYIT LİSTESİ'!$B$4:$H$904,2,0)))</f>
        <v>152</v>
      </c>
      <c r="D20" s="265">
        <f>IF(ISERROR(VLOOKUP(B20,'KAYIT LİSTESİ'!$B$4:$H$904,4,0)),"",(VLOOKUP(B20,'KAYIT LİSTESİ'!$B$4:$H$904,4,0)))</f>
        <v>34335</v>
      </c>
      <c r="E20" s="266" t="str">
        <f>IF(ISERROR(VLOOKUP(B20,'KAYIT LİSTESİ'!$B$4:$H$904,5,0)),"",(VLOOKUP(B20,'KAYIT LİSTESİ'!$B$4:$H$904,5,0)))</f>
        <v>RENGİN KAŞBAŞ</v>
      </c>
      <c r="F20" s="266" t="str">
        <f>IF(ISERROR(VLOOKUP(B20,'KAYIT LİSTESİ'!$B$4:$H$904,6,0)),"",(VLOOKUP(B20,'KAYIT LİSTESİ'!$B$4:$H$904,6,0)))</f>
        <v>SİVAS-CUMHURİYET ÜNİVERSİTESİ</v>
      </c>
      <c r="G20" s="254" t="s">
        <v>1835</v>
      </c>
      <c r="H20" s="254" t="s">
        <v>1835</v>
      </c>
      <c r="I20" s="254" t="s">
        <v>1838</v>
      </c>
      <c r="J20" s="255" t="s">
        <v>1835</v>
      </c>
      <c r="K20" s="256" t="s">
        <v>1835</v>
      </c>
      <c r="L20" s="256" t="s">
        <v>1835</v>
      </c>
      <c r="M20" s="254"/>
      <c r="N20" s="257"/>
      <c r="O20" s="254"/>
      <c r="P20" s="256"/>
      <c r="Q20" s="256"/>
      <c r="R20" s="256"/>
      <c r="S20" s="254"/>
      <c r="T20" s="254"/>
      <c r="U20" s="254"/>
      <c r="V20" s="256"/>
      <c r="W20" s="256"/>
      <c r="X20" s="256"/>
      <c r="Y20" s="254"/>
      <c r="Z20" s="254"/>
      <c r="AA20" s="254"/>
      <c r="AB20" s="256"/>
      <c r="AC20" s="256"/>
      <c r="AD20" s="256"/>
      <c r="AE20" s="254"/>
      <c r="AF20" s="254"/>
      <c r="AG20" s="254"/>
      <c r="AH20" s="256"/>
      <c r="AI20" s="256"/>
      <c r="AJ20" s="256"/>
      <c r="AK20" s="254"/>
      <c r="AL20" s="254"/>
      <c r="AM20" s="254"/>
      <c r="AN20" s="256"/>
      <c r="AO20" s="256"/>
      <c r="AP20" s="256"/>
      <c r="AQ20" s="254"/>
      <c r="AR20" s="254"/>
      <c r="AS20" s="254"/>
      <c r="AT20" s="256"/>
      <c r="AU20" s="258"/>
      <c r="AV20" s="258"/>
      <c r="AW20" s="259"/>
      <c r="AX20" s="259"/>
      <c r="AY20" s="259"/>
      <c r="AZ20" s="258"/>
      <c r="BA20" s="258"/>
      <c r="BB20" s="258"/>
      <c r="BC20" s="259"/>
      <c r="BD20" s="259"/>
      <c r="BE20" s="259"/>
      <c r="BF20" s="258"/>
      <c r="BG20" s="258"/>
      <c r="BH20" s="258"/>
      <c r="BI20" s="259"/>
      <c r="BJ20" s="259"/>
      <c r="BK20" s="259"/>
      <c r="BL20" s="258"/>
      <c r="BM20" s="258"/>
      <c r="BN20" s="258"/>
      <c r="BO20" s="202">
        <v>120</v>
      </c>
      <c r="BP20" s="240"/>
      <c r="BQ20" s="67"/>
      <c r="BV20" s="224">
        <v>98</v>
      </c>
      <c r="BW20" s="222">
        <v>20</v>
      </c>
    </row>
    <row r="21" spans="1:75" s="18" customFormat="1" ht="54" customHeight="1">
      <c r="A21" s="263" t="s">
        <v>1827</v>
      </c>
      <c r="B21" s="169" t="s">
        <v>347</v>
      </c>
      <c r="C21" s="264">
        <f>IF(ISERROR(VLOOKUP(B21,'KAYIT LİSTESİ'!$B$4:$H$904,2,0)),"",(VLOOKUP(B21,'KAYIT LİSTESİ'!$B$4:$H$904,2,0)))</f>
        <v>233</v>
      </c>
      <c r="D21" s="265">
        <f>IF(ISERROR(VLOOKUP(B21,'KAYIT LİSTESİ'!$B$4:$H$904,4,0)),"",(VLOOKUP(B21,'KAYIT LİSTESİ'!$B$4:$H$904,4,0)))</f>
        <v>33604</v>
      </c>
      <c r="E21" s="266" t="str">
        <f>IF(ISERROR(VLOOKUP(B21,'KAYIT LİSTESİ'!$B$4:$H$904,5,0)),"",(VLOOKUP(B21,'KAYIT LİSTESİ'!$B$4:$H$904,5,0)))</f>
        <v>IŞIL DÖNMEZ</v>
      </c>
      <c r="F21" s="266" t="str">
        <f>IF(ISERROR(VLOOKUP(B21,'KAYIT LİSTESİ'!$B$4:$H$904,6,0)),"",(VLOOKUP(B21,'KAYIT LİSTESİ'!$B$4:$H$904,6,0)))</f>
        <v>İSTANBUL-BOĞAZİÇİ ÜNİVERSİTESİ</v>
      </c>
      <c r="G21" s="254" t="s">
        <v>1835</v>
      </c>
      <c r="H21" s="254" t="s">
        <v>1835</v>
      </c>
      <c r="I21" s="254" t="s">
        <v>1835</v>
      </c>
      <c r="J21" s="255"/>
      <c r="K21" s="256"/>
      <c r="L21" s="256"/>
      <c r="M21" s="254"/>
      <c r="N21" s="257"/>
      <c r="O21" s="254"/>
      <c r="P21" s="256"/>
      <c r="Q21" s="256"/>
      <c r="R21" s="256"/>
      <c r="S21" s="254"/>
      <c r="T21" s="254"/>
      <c r="U21" s="254"/>
      <c r="V21" s="256"/>
      <c r="W21" s="256"/>
      <c r="X21" s="256"/>
      <c r="Y21" s="254"/>
      <c r="Z21" s="254"/>
      <c r="AA21" s="254"/>
      <c r="AB21" s="256"/>
      <c r="AC21" s="256"/>
      <c r="AD21" s="256"/>
      <c r="AE21" s="254"/>
      <c r="AF21" s="254"/>
      <c r="AG21" s="254"/>
      <c r="AH21" s="256"/>
      <c r="AI21" s="256"/>
      <c r="AJ21" s="256"/>
      <c r="AK21" s="254"/>
      <c r="AL21" s="254"/>
      <c r="AM21" s="254"/>
      <c r="AN21" s="256"/>
      <c r="AO21" s="256"/>
      <c r="AP21" s="256"/>
      <c r="AQ21" s="254"/>
      <c r="AR21" s="254"/>
      <c r="AS21" s="254"/>
      <c r="AT21" s="256"/>
      <c r="AU21" s="258"/>
      <c r="AV21" s="258"/>
      <c r="AW21" s="259"/>
      <c r="AX21" s="259"/>
      <c r="AY21" s="259"/>
      <c r="AZ21" s="258"/>
      <c r="BA21" s="258"/>
      <c r="BB21" s="258"/>
      <c r="BC21" s="259"/>
      <c r="BD21" s="259"/>
      <c r="BE21" s="259"/>
      <c r="BF21" s="258"/>
      <c r="BG21" s="258"/>
      <c r="BH21" s="258"/>
      <c r="BI21" s="259"/>
      <c r="BJ21" s="259"/>
      <c r="BK21" s="259"/>
      <c r="BL21" s="258"/>
      <c r="BM21" s="258"/>
      <c r="BN21" s="258"/>
      <c r="BO21" s="202" t="s">
        <v>1836</v>
      </c>
      <c r="BP21" s="240"/>
      <c r="BQ21" s="67"/>
      <c r="BV21" s="224">
        <v>100</v>
      </c>
      <c r="BW21" s="222">
        <v>21</v>
      </c>
    </row>
    <row r="22" spans="1:75" s="18" customFormat="1" ht="54" customHeight="1">
      <c r="A22" s="263" t="s">
        <v>1827</v>
      </c>
      <c r="B22" s="169" t="s">
        <v>337</v>
      </c>
      <c r="C22" s="264">
        <f>IF(ISERROR(VLOOKUP(B22,'KAYIT LİSTESİ'!$B$4:$H$904,2,0)),"",(VLOOKUP(B22,'KAYIT LİSTESİ'!$B$4:$H$904,2,0)))</f>
        <v>43</v>
      </c>
      <c r="D22" s="265">
        <f>IF(ISERROR(VLOOKUP(B22,'KAYIT LİSTESİ'!$B$4:$H$904,4,0)),"",(VLOOKUP(B22,'KAYIT LİSTESİ'!$B$4:$H$904,4,0)))</f>
        <v>34249</v>
      </c>
      <c r="E22" s="266" t="str">
        <f>IF(ISERROR(VLOOKUP(B22,'KAYIT LİSTESİ'!$B$4:$H$904,5,0)),"",(VLOOKUP(B22,'KAYIT LİSTESİ'!$B$4:$H$904,5,0)))</f>
        <v>PINAR ADAY</v>
      </c>
      <c r="F22" s="266" t="str">
        <f>IF(ISERROR(VLOOKUP(B22,'KAYIT LİSTESİ'!$B$4:$H$904,6,0)),"",(VLOOKUP(B22,'KAYIT LİSTESİ'!$B$4:$H$904,6,0)))</f>
        <v>İZMİR-9 EYLÜL ÜNİVERSİTESİ</v>
      </c>
      <c r="G22" s="254"/>
      <c r="H22" s="254"/>
      <c r="I22" s="254"/>
      <c r="J22" s="255"/>
      <c r="K22" s="256"/>
      <c r="L22" s="256"/>
      <c r="M22" s="254"/>
      <c r="N22" s="257"/>
      <c r="O22" s="254"/>
      <c r="P22" s="256"/>
      <c r="Q22" s="256"/>
      <c r="R22" s="256"/>
      <c r="S22" s="254"/>
      <c r="T22" s="254"/>
      <c r="U22" s="254"/>
      <c r="V22" s="256"/>
      <c r="W22" s="256"/>
      <c r="X22" s="256"/>
      <c r="Y22" s="254"/>
      <c r="Z22" s="254"/>
      <c r="AA22" s="254"/>
      <c r="AB22" s="256"/>
      <c r="AC22" s="256"/>
      <c r="AD22" s="256"/>
      <c r="AE22" s="254"/>
      <c r="AF22" s="254"/>
      <c r="AG22" s="254"/>
      <c r="AH22" s="256"/>
      <c r="AI22" s="256"/>
      <c r="AJ22" s="256"/>
      <c r="AK22" s="254"/>
      <c r="AL22" s="254"/>
      <c r="AM22" s="254"/>
      <c r="AN22" s="256"/>
      <c r="AO22" s="256"/>
      <c r="AP22" s="256"/>
      <c r="AQ22" s="254"/>
      <c r="AR22" s="254"/>
      <c r="AS22" s="254"/>
      <c r="AT22" s="256"/>
      <c r="AU22" s="258"/>
      <c r="AV22" s="258"/>
      <c r="AW22" s="259"/>
      <c r="AX22" s="259"/>
      <c r="AY22" s="259"/>
      <c r="AZ22" s="258"/>
      <c r="BA22" s="258"/>
      <c r="BB22" s="258"/>
      <c r="BC22" s="259"/>
      <c r="BD22" s="259"/>
      <c r="BE22" s="259"/>
      <c r="BF22" s="258"/>
      <c r="BG22" s="258"/>
      <c r="BH22" s="258"/>
      <c r="BI22" s="259"/>
      <c r="BJ22" s="259"/>
      <c r="BK22" s="259"/>
      <c r="BL22" s="258"/>
      <c r="BM22" s="258"/>
      <c r="BN22" s="258"/>
      <c r="BO22" s="202" t="s">
        <v>1826</v>
      </c>
      <c r="BP22" s="240"/>
      <c r="BQ22" s="67"/>
      <c r="BV22" s="224"/>
      <c r="BW22" s="222"/>
    </row>
    <row r="23" spans="1:75" s="18" customFormat="1" ht="54" customHeight="1">
      <c r="A23" s="263"/>
      <c r="B23" s="169" t="s">
        <v>350</v>
      </c>
      <c r="C23" s="264" t="str">
        <f>IF(ISERROR(VLOOKUP(B23,'KAYIT LİSTESİ'!$B$4:$H$904,2,0)),"",(VLOOKUP(B23,'KAYIT LİSTESİ'!$B$4:$H$904,2,0)))</f>
        <v/>
      </c>
      <c r="D23" s="265" t="str">
        <f>IF(ISERROR(VLOOKUP(B23,'KAYIT LİSTESİ'!$B$4:$H$904,4,0)),"",(VLOOKUP(B23,'KAYIT LİSTESİ'!$B$4:$H$904,4,0)))</f>
        <v/>
      </c>
      <c r="E23" s="266" t="str">
        <f>IF(ISERROR(VLOOKUP(B23,'KAYIT LİSTESİ'!$B$4:$H$904,5,0)),"",(VLOOKUP(B23,'KAYIT LİSTESİ'!$B$4:$H$904,5,0)))</f>
        <v/>
      </c>
      <c r="F23" s="266" t="str">
        <f>IF(ISERROR(VLOOKUP(B23,'KAYIT LİSTESİ'!$B$4:$H$904,6,0)),"",(VLOOKUP(B23,'KAYIT LİSTESİ'!$B$4:$H$904,6,0)))</f>
        <v/>
      </c>
      <c r="G23" s="254"/>
      <c r="H23" s="254"/>
      <c r="I23" s="254"/>
      <c r="J23" s="255"/>
      <c r="K23" s="256"/>
      <c r="L23" s="256"/>
      <c r="M23" s="254"/>
      <c r="N23" s="257"/>
      <c r="O23" s="254"/>
      <c r="P23" s="256"/>
      <c r="Q23" s="256"/>
      <c r="R23" s="256"/>
      <c r="S23" s="254"/>
      <c r="T23" s="254"/>
      <c r="U23" s="254"/>
      <c r="V23" s="256"/>
      <c r="W23" s="256"/>
      <c r="X23" s="256"/>
      <c r="Y23" s="254"/>
      <c r="Z23" s="254"/>
      <c r="AA23" s="254"/>
      <c r="AB23" s="256"/>
      <c r="AC23" s="256"/>
      <c r="AD23" s="256"/>
      <c r="AE23" s="254"/>
      <c r="AF23" s="254"/>
      <c r="AG23" s="254"/>
      <c r="AH23" s="256"/>
      <c r="AI23" s="256"/>
      <c r="AJ23" s="256"/>
      <c r="AK23" s="254"/>
      <c r="AL23" s="254"/>
      <c r="AM23" s="254"/>
      <c r="AN23" s="256"/>
      <c r="AO23" s="256"/>
      <c r="AP23" s="256"/>
      <c r="AQ23" s="254"/>
      <c r="AR23" s="254"/>
      <c r="AS23" s="254"/>
      <c r="AT23" s="256"/>
      <c r="AU23" s="258"/>
      <c r="AV23" s="258"/>
      <c r="AW23" s="259"/>
      <c r="AX23" s="259"/>
      <c r="AY23" s="259"/>
      <c r="AZ23" s="258"/>
      <c r="BA23" s="258"/>
      <c r="BB23" s="258"/>
      <c r="BC23" s="259"/>
      <c r="BD23" s="259"/>
      <c r="BE23" s="259"/>
      <c r="BF23" s="258"/>
      <c r="BG23" s="258"/>
      <c r="BH23" s="258"/>
      <c r="BI23" s="259"/>
      <c r="BJ23" s="259"/>
      <c r="BK23" s="259"/>
      <c r="BL23" s="258"/>
      <c r="BM23" s="258"/>
      <c r="BN23" s="258"/>
      <c r="BO23" s="202"/>
      <c r="BP23" s="240"/>
      <c r="BQ23" s="67"/>
      <c r="BV23" s="224"/>
      <c r="BW23" s="222"/>
    </row>
    <row r="24" spans="1:75" s="18" customFormat="1" ht="54" customHeight="1">
      <c r="A24" s="263"/>
      <c r="B24" s="169" t="s">
        <v>351</v>
      </c>
      <c r="C24" s="264" t="str">
        <f>IF(ISERROR(VLOOKUP(B24,'KAYIT LİSTESİ'!$B$4:$H$904,2,0)),"",(VLOOKUP(B24,'KAYIT LİSTESİ'!$B$4:$H$904,2,0)))</f>
        <v/>
      </c>
      <c r="D24" s="265" t="str">
        <f>IF(ISERROR(VLOOKUP(B24,'KAYIT LİSTESİ'!$B$4:$H$904,4,0)),"",(VLOOKUP(B24,'KAYIT LİSTESİ'!$B$4:$H$904,4,0)))</f>
        <v/>
      </c>
      <c r="E24" s="266" t="str">
        <f>IF(ISERROR(VLOOKUP(B24,'KAYIT LİSTESİ'!$B$4:$H$904,5,0)),"",(VLOOKUP(B24,'KAYIT LİSTESİ'!$B$4:$H$904,5,0)))</f>
        <v/>
      </c>
      <c r="F24" s="266" t="str">
        <f>IF(ISERROR(VLOOKUP(B24,'KAYIT LİSTESİ'!$B$4:$H$904,6,0)),"",(VLOOKUP(B24,'KAYIT LİSTESİ'!$B$4:$H$904,6,0)))</f>
        <v/>
      </c>
      <c r="G24" s="254"/>
      <c r="H24" s="254"/>
      <c r="I24" s="254"/>
      <c r="J24" s="255"/>
      <c r="K24" s="256"/>
      <c r="L24" s="256"/>
      <c r="M24" s="254"/>
      <c r="N24" s="257"/>
      <c r="O24" s="254"/>
      <c r="P24" s="256"/>
      <c r="Q24" s="256"/>
      <c r="R24" s="256"/>
      <c r="S24" s="254"/>
      <c r="T24" s="254"/>
      <c r="U24" s="254"/>
      <c r="V24" s="256"/>
      <c r="W24" s="256"/>
      <c r="X24" s="256"/>
      <c r="Y24" s="254"/>
      <c r="Z24" s="254"/>
      <c r="AA24" s="254"/>
      <c r="AB24" s="256"/>
      <c r="AC24" s="256"/>
      <c r="AD24" s="256"/>
      <c r="AE24" s="254"/>
      <c r="AF24" s="254"/>
      <c r="AG24" s="254"/>
      <c r="AH24" s="256"/>
      <c r="AI24" s="256"/>
      <c r="AJ24" s="256"/>
      <c r="AK24" s="254"/>
      <c r="AL24" s="254"/>
      <c r="AM24" s="254"/>
      <c r="AN24" s="256"/>
      <c r="AO24" s="256"/>
      <c r="AP24" s="256"/>
      <c r="AQ24" s="254"/>
      <c r="AR24" s="254"/>
      <c r="AS24" s="254"/>
      <c r="AT24" s="256"/>
      <c r="AU24" s="258"/>
      <c r="AV24" s="258"/>
      <c r="AW24" s="259"/>
      <c r="AX24" s="259"/>
      <c r="AY24" s="259"/>
      <c r="AZ24" s="258"/>
      <c r="BA24" s="258"/>
      <c r="BB24" s="258"/>
      <c r="BC24" s="259"/>
      <c r="BD24" s="259"/>
      <c r="BE24" s="259"/>
      <c r="BF24" s="258"/>
      <c r="BG24" s="258"/>
      <c r="BH24" s="258"/>
      <c r="BI24" s="259"/>
      <c r="BJ24" s="259"/>
      <c r="BK24" s="259"/>
      <c r="BL24" s="258"/>
      <c r="BM24" s="258"/>
      <c r="BN24" s="258"/>
      <c r="BO24" s="202"/>
      <c r="BP24" s="240"/>
      <c r="BQ24" s="67"/>
      <c r="BV24" s="224"/>
      <c r="BW24" s="222"/>
    </row>
    <row r="25" spans="1:75" s="18" customFormat="1" ht="54" customHeight="1">
      <c r="A25" s="263"/>
      <c r="B25" s="169" t="s">
        <v>352</v>
      </c>
      <c r="C25" s="264" t="str">
        <f>IF(ISERROR(VLOOKUP(B25,'KAYIT LİSTESİ'!$B$4:$H$904,2,0)),"",(VLOOKUP(B25,'KAYIT LİSTESİ'!$B$4:$H$904,2,0)))</f>
        <v/>
      </c>
      <c r="D25" s="265" t="str">
        <f>IF(ISERROR(VLOOKUP(B25,'KAYIT LİSTESİ'!$B$4:$H$904,4,0)),"",(VLOOKUP(B25,'KAYIT LİSTESİ'!$B$4:$H$904,4,0)))</f>
        <v/>
      </c>
      <c r="E25" s="266" t="str">
        <f>IF(ISERROR(VLOOKUP(B25,'KAYIT LİSTESİ'!$B$4:$H$904,5,0)),"",(VLOOKUP(B25,'KAYIT LİSTESİ'!$B$4:$H$904,5,0)))</f>
        <v/>
      </c>
      <c r="F25" s="266" t="str">
        <f>IF(ISERROR(VLOOKUP(B25,'KAYIT LİSTESİ'!$B$4:$H$904,6,0)),"",(VLOOKUP(B25,'KAYIT LİSTESİ'!$B$4:$H$904,6,0)))</f>
        <v/>
      </c>
      <c r="G25" s="254"/>
      <c r="H25" s="254"/>
      <c r="I25" s="254"/>
      <c r="J25" s="255"/>
      <c r="K25" s="256"/>
      <c r="L25" s="256"/>
      <c r="M25" s="254"/>
      <c r="N25" s="257"/>
      <c r="O25" s="254"/>
      <c r="P25" s="256"/>
      <c r="Q25" s="256"/>
      <c r="R25" s="256"/>
      <c r="S25" s="254"/>
      <c r="T25" s="254"/>
      <c r="U25" s="254"/>
      <c r="V25" s="256"/>
      <c r="W25" s="256"/>
      <c r="X25" s="256"/>
      <c r="Y25" s="254"/>
      <c r="Z25" s="254"/>
      <c r="AA25" s="254"/>
      <c r="AB25" s="256"/>
      <c r="AC25" s="256"/>
      <c r="AD25" s="256"/>
      <c r="AE25" s="254"/>
      <c r="AF25" s="254"/>
      <c r="AG25" s="254"/>
      <c r="AH25" s="256"/>
      <c r="AI25" s="256"/>
      <c r="AJ25" s="256"/>
      <c r="AK25" s="254"/>
      <c r="AL25" s="254"/>
      <c r="AM25" s="254"/>
      <c r="AN25" s="256"/>
      <c r="AO25" s="256"/>
      <c r="AP25" s="256"/>
      <c r="AQ25" s="254"/>
      <c r="AR25" s="254"/>
      <c r="AS25" s="254"/>
      <c r="AT25" s="256"/>
      <c r="AU25" s="258"/>
      <c r="AV25" s="258"/>
      <c r="AW25" s="259"/>
      <c r="AX25" s="259"/>
      <c r="AY25" s="259"/>
      <c r="AZ25" s="258"/>
      <c r="BA25" s="258"/>
      <c r="BB25" s="258"/>
      <c r="BC25" s="259"/>
      <c r="BD25" s="259"/>
      <c r="BE25" s="259"/>
      <c r="BF25" s="258"/>
      <c r="BG25" s="258"/>
      <c r="BH25" s="258"/>
      <c r="BI25" s="259"/>
      <c r="BJ25" s="259"/>
      <c r="BK25" s="259"/>
      <c r="BL25" s="258"/>
      <c r="BM25" s="258"/>
      <c r="BN25" s="258"/>
      <c r="BO25" s="202"/>
      <c r="BP25" s="240"/>
      <c r="BQ25" s="67"/>
      <c r="BV25" s="224"/>
      <c r="BW25" s="222"/>
    </row>
    <row r="26" spans="1:75" s="18" customFormat="1" ht="54" customHeight="1">
      <c r="A26" s="263"/>
      <c r="B26" s="169" t="s">
        <v>353</v>
      </c>
      <c r="C26" s="264" t="str">
        <f>IF(ISERROR(VLOOKUP(B26,'KAYIT LİSTESİ'!$B$4:$H$904,2,0)),"",(VLOOKUP(B26,'KAYIT LİSTESİ'!$B$4:$H$904,2,0)))</f>
        <v/>
      </c>
      <c r="D26" s="265" t="str">
        <f>IF(ISERROR(VLOOKUP(B26,'KAYIT LİSTESİ'!$B$4:$H$904,4,0)),"",(VLOOKUP(B26,'KAYIT LİSTESİ'!$B$4:$H$904,4,0)))</f>
        <v/>
      </c>
      <c r="E26" s="266" t="str">
        <f>IF(ISERROR(VLOOKUP(B26,'KAYIT LİSTESİ'!$B$4:$H$904,5,0)),"",(VLOOKUP(B26,'KAYIT LİSTESİ'!$B$4:$H$904,5,0)))</f>
        <v/>
      </c>
      <c r="F26" s="266" t="str">
        <f>IF(ISERROR(VLOOKUP(B26,'KAYIT LİSTESİ'!$B$4:$H$904,6,0)),"",(VLOOKUP(B26,'KAYIT LİSTESİ'!$B$4:$H$904,6,0)))</f>
        <v/>
      </c>
      <c r="G26" s="254"/>
      <c r="H26" s="254"/>
      <c r="I26" s="254"/>
      <c r="J26" s="255"/>
      <c r="K26" s="256"/>
      <c r="L26" s="256"/>
      <c r="M26" s="254"/>
      <c r="N26" s="257"/>
      <c r="O26" s="254"/>
      <c r="P26" s="256"/>
      <c r="Q26" s="256"/>
      <c r="R26" s="256"/>
      <c r="S26" s="254"/>
      <c r="T26" s="254"/>
      <c r="U26" s="254"/>
      <c r="V26" s="256"/>
      <c r="W26" s="256"/>
      <c r="X26" s="256"/>
      <c r="Y26" s="254"/>
      <c r="Z26" s="254"/>
      <c r="AA26" s="254"/>
      <c r="AB26" s="256"/>
      <c r="AC26" s="256"/>
      <c r="AD26" s="256"/>
      <c r="AE26" s="254"/>
      <c r="AF26" s="254"/>
      <c r="AG26" s="254"/>
      <c r="AH26" s="256"/>
      <c r="AI26" s="256"/>
      <c r="AJ26" s="256"/>
      <c r="AK26" s="254"/>
      <c r="AL26" s="254"/>
      <c r="AM26" s="254"/>
      <c r="AN26" s="256"/>
      <c r="AO26" s="256"/>
      <c r="AP26" s="256"/>
      <c r="AQ26" s="254"/>
      <c r="AR26" s="254"/>
      <c r="AS26" s="254"/>
      <c r="AT26" s="256"/>
      <c r="AU26" s="258"/>
      <c r="AV26" s="258"/>
      <c r="AW26" s="259"/>
      <c r="AX26" s="259"/>
      <c r="AY26" s="259"/>
      <c r="AZ26" s="258"/>
      <c r="BA26" s="258"/>
      <c r="BB26" s="258"/>
      <c r="BC26" s="259"/>
      <c r="BD26" s="259"/>
      <c r="BE26" s="259"/>
      <c r="BF26" s="258"/>
      <c r="BG26" s="258"/>
      <c r="BH26" s="258"/>
      <c r="BI26" s="259"/>
      <c r="BJ26" s="259"/>
      <c r="BK26" s="259"/>
      <c r="BL26" s="258"/>
      <c r="BM26" s="258"/>
      <c r="BN26" s="258"/>
      <c r="BO26" s="202"/>
      <c r="BP26" s="240"/>
      <c r="BQ26" s="67"/>
      <c r="BV26" s="224"/>
      <c r="BW26" s="222"/>
    </row>
    <row r="27" spans="1:75" s="18" customFormat="1" ht="54" customHeight="1">
      <c r="A27" s="263"/>
      <c r="B27" s="169" t="s">
        <v>354</v>
      </c>
      <c r="C27" s="264" t="str">
        <f>IF(ISERROR(VLOOKUP(B27,'KAYIT LİSTESİ'!$B$4:$H$904,2,0)),"",(VLOOKUP(B27,'KAYIT LİSTESİ'!$B$4:$H$904,2,0)))</f>
        <v/>
      </c>
      <c r="D27" s="265" t="str">
        <f>IF(ISERROR(VLOOKUP(B27,'KAYIT LİSTESİ'!$B$4:$H$904,4,0)),"",(VLOOKUP(B27,'KAYIT LİSTESİ'!$B$4:$H$904,4,0)))</f>
        <v/>
      </c>
      <c r="E27" s="266" t="str">
        <f>IF(ISERROR(VLOOKUP(B27,'KAYIT LİSTESİ'!$B$4:$H$904,5,0)),"",(VLOOKUP(B27,'KAYIT LİSTESİ'!$B$4:$H$904,5,0)))</f>
        <v/>
      </c>
      <c r="F27" s="266" t="str">
        <f>IF(ISERROR(VLOOKUP(B27,'KAYIT LİSTESİ'!$B$4:$H$904,6,0)),"",(VLOOKUP(B27,'KAYIT LİSTESİ'!$B$4:$H$904,6,0)))</f>
        <v/>
      </c>
      <c r="G27" s="254"/>
      <c r="H27" s="254"/>
      <c r="I27" s="254"/>
      <c r="J27" s="255"/>
      <c r="K27" s="256"/>
      <c r="L27" s="256"/>
      <c r="M27" s="254"/>
      <c r="N27" s="257"/>
      <c r="O27" s="254"/>
      <c r="P27" s="256"/>
      <c r="Q27" s="256"/>
      <c r="R27" s="256"/>
      <c r="S27" s="254"/>
      <c r="T27" s="254"/>
      <c r="U27" s="254"/>
      <c r="V27" s="256"/>
      <c r="W27" s="256"/>
      <c r="X27" s="256"/>
      <c r="Y27" s="254"/>
      <c r="Z27" s="254"/>
      <c r="AA27" s="254"/>
      <c r="AB27" s="256"/>
      <c r="AC27" s="256"/>
      <c r="AD27" s="256"/>
      <c r="AE27" s="254"/>
      <c r="AF27" s="254"/>
      <c r="AG27" s="254"/>
      <c r="AH27" s="256"/>
      <c r="AI27" s="256"/>
      <c r="AJ27" s="256"/>
      <c r="AK27" s="254"/>
      <c r="AL27" s="254"/>
      <c r="AM27" s="254"/>
      <c r="AN27" s="256"/>
      <c r="AO27" s="256"/>
      <c r="AP27" s="256"/>
      <c r="AQ27" s="254"/>
      <c r="AR27" s="254"/>
      <c r="AS27" s="254"/>
      <c r="AT27" s="256"/>
      <c r="AU27" s="258"/>
      <c r="AV27" s="258"/>
      <c r="AW27" s="259"/>
      <c r="AX27" s="259"/>
      <c r="AY27" s="259"/>
      <c r="AZ27" s="258"/>
      <c r="BA27" s="258"/>
      <c r="BB27" s="258"/>
      <c r="BC27" s="259"/>
      <c r="BD27" s="259"/>
      <c r="BE27" s="259"/>
      <c r="BF27" s="258"/>
      <c r="BG27" s="258"/>
      <c r="BH27" s="258"/>
      <c r="BI27" s="259"/>
      <c r="BJ27" s="259"/>
      <c r="BK27" s="259"/>
      <c r="BL27" s="258"/>
      <c r="BM27" s="258"/>
      <c r="BN27" s="258"/>
      <c r="BO27" s="202"/>
      <c r="BP27" s="240"/>
      <c r="BQ27" s="67"/>
      <c r="BV27" s="224"/>
      <c r="BW27" s="222"/>
    </row>
    <row r="28" spans="1:75" s="18" customFormat="1" ht="54" customHeight="1">
      <c r="A28" s="263"/>
      <c r="B28" s="169" t="s">
        <v>355</v>
      </c>
      <c r="C28" s="264" t="str">
        <f>IF(ISERROR(VLOOKUP(B28,'KAYIT LİSTESİ'!$B$4:$H$904,2,0)),"",(VLOOKUP(B28,'KAYIT LİSTESİ'!$B$4:$H$904,2,0)))</f>
        <v/>
      </c>
      <c r="D28" s="265" t="str">
        <f>IF(ISERROR(VLOOKUP(B28,'KAYIT LİSTESİ'!$B$4:$H$904,4,0)),"",(VLOOKUP(B28,'KAYIT LİSTESİ'!$B$4:$H$904,4,0)))</f>
        <v/>
      </c>
      <c r="E28" s="266" t="str">
        <f>IF(ISERROR(VLOOKUP(B28,'KAYIT LİSTESİ'!$B$4:$H$904,5,0)),"",(VLOOKUP(B28,'KAYIT LİSTESİ'!$B$4:$H$904,5,0)))</f>
        <v/>
      </c>
      <c r="F28" s="266" t="str">
        <f>IF(ISERROR(VLOOKUP(B28,'KAYIT LİSTESİ'!$B$4:$H$904,6,0)),"",(VLOOKUP(B28,'KAYIT LİSTESİ'!$B$4:$H$904,6,0)))</f>
        <v/>
      </c>
      <c r="G28" s="254"/>
      <c r="H28" s="254"/>
      <c r="I28" s="254"/>
      <c r="J28" s="255"/>
      <c r="K28" s="256"/>
      <c r="L28" s="256"/>
      <c r="M28" s="254"/>
      <c r="N28" s="257"/>
      <c r="O28" s="254"/>
      <c r="P28" s="256"/>
      <c r="Q28" s="256"/>
      <c r="R28" s="256"/>
      <c r="S28" s="254"/>
      <c r="T28" s="254"/>
      <c r="U28" s="254"/>
      <c r="V28" s="256"/>
      <c r="W28" s="256"/>
      <c r="X28" s="256"/>
      <c r="Y28" s="254"/>
      <c r="Z28" s="254"/>
      <c r="AA28" s="254"/>
      <c r="AB28" s="256"/>
      <c r="AC28" s="256"/>
      <c r="AD28" s="256"/>
      <c r="AE28" s="254"/>
      <c r="AF28" s="254"/>
      <c r="AG28" s="254"/>
      <c r="AH28" s="256"/>
      <c r="AI28" s="256"/>
      <c r="AJ28" s="256"/>
      <c r="AK28" s="254"/>
      <c r="AL28" s="254"/>
      <c r="AM28" s="254"/>
      <c r="AN28" s="256"/>
      <c r="AO28" s="256"/>
      <c r="AP28" s="256"/>
      <c r="AQ28" s="254"/>
      <c r="AR28" s="254"/>
      <c r="AS28" s="254"/>
      <c r="AT28" s="256"/>
      <c r="AU28" s="258"/>
      <c r="AV28" s="258"/>
      <c r="AW28" s="259"/>
      <c r="AX28" s="259"/>
      <c r="AY28" s="259"/>
      <c r="AZ28" s="258"/>
      <c r="BA28" s="258"/>
      <c r="BB28" s="258"/>
      <c r="BC28" s="259"/>
      <c r="BD28" s="259"/>
      <c r="BE28" s="259"/>
      <c r="BF28" s="258"/>
      <c r="BG28" s="258"/>
      <c r="BH28" s="258"/>
      <c r="BI28" s="259"/>
      <c r="BJ28" s="259"/>
      <c r="BK28" s="259"/>
      <c r="BL28" s="258"/>
      <c r="BM28" s="258"/>
      <c r="BN28" s="258"/>
      <c r="BO28" s="202"/>
      <c r="BP28" s="240"/>
      <c r="BQ28" s="67"/>
      <c r="BV28" s="224">
        <v>102</v>
      </c>
      <c r="BW28" s="222">
        <v>22</v>
      </c>
    </row>
    <row r="29" spans="1:75" s="18" customFormat="1" ht="54" customHeight="1">
      <c r="A29" s="263"/>
      <c r="B29" s="169" t="s">
        <v>356</v>
      </c>
      <c r="C29" s="264" t="str">
        <f>IF(ISERROR(VLOOKUP(B29,'KAYIT LİSTESİ'!$B$4:$H$904,2,0)),"",(VLOOKUP(B29,'KAYIT LİSTESİ'!$B$4:$H$904,2,0)))</f>
        <v/>
      </c>
      <c r="D29" s="265" t="str">
        <f>IF(ISERROR(VLOOKUP(B29,'KAYIT LİSTESİ'!$B$4:$H$904,4,0)),"",(VLOOKUP(B29,'KAYIT LİSTESİ'!$B$4:$H$904,4,0)))</f>
        <v/>
      </c>
      <c r="E29" s="266" t="str">
        <f>IF(ISERROR(VLOOKUP(B29,'KAYIT LİSTESİ'!$B$4:$H$904,5,0)),"",(VLOOKUP(B29,'KAYIT LİSTESİ'!$B$4:$H$904,5,0)))</f>
        <v/>
      </c>
      <c r="F29" s="266" t="str">
        <f>IF(ISERROR(VLOOKUP(B29,'KAYIT LİSTESİ'!$B$4:$H$904,6,0)),"",(VLOOKUP(B29,'KAYIT LİSTESİ'!$B$4:$H$904,6,0)))</f>
        <v/>
      </c>
      <c r="G29" s="254"/>
      <c r="H29" s="254"/>
      <c r="I29" s="254"/>
      <c r="J29" s="255"/>
      <c r="K29" s="256"/>
      <c r="L29" s="256"/>
      <c r="M29" s="254"/>
      <c r="N29" s="257"/>
      <c r="O29" s="254"/>
      <c r="P29" s="256"/>
      <c r="Q29" s="256"/>
      <c r="R29" s="256"/>
      <c r="S29" s="254"/>
      <c r="T29" s="254"/>
      <c r="U29" s="254"/>
      <c r="V29" s="256"/>
      <c r="W29" s="256"/>
      <c r="X29" s="256"/>
      <c r="Y29" s="254"/>
      <c r="Z29" s="254"/>
      <c r="AA29" s="254"/>
      <c r="AB29" s="256"/>
      <c r="AC29" s="256"/>
      <c r="AD29" s="256"/>
      <c r="AE29" s="254"/>
      <c r="AF29" s="254"/>
      <c r="AG29" s="254"/>
      <c r="AH29" s="256"/>
      <c r="AI29" s="256"/>
      <c r="AJ29" s="256"/>
      <c r="AK29" s="254"/>
      <c r="AL29" s="254"/>
      <c r="AM29" s="254"/>
      <c r="AN29" s="256"/>
      <c r="AO29" s="256"/>
      <c r="AP29" s="256"/>
      <c r="AQ29" s="254"/>
      <c r="AR29" s="254"/>
      <c r="AS29" s="254"/>
      <c r="AT29" s="256"/>
      <c r="AU29" s="258"/>
      <c r="AV29" s="258"/>
      <c r="AW29" s="259"/>
      <c r="AX29" s="259"/>
      <c r="AY29" s="259"/>
      <c r="AZ29" s="258"/>
      <c r="BA29" s="258"/>
      <c r="BB29" s="258"/>
      <c r="BC29" s="259"/>
      <c r="BD29" s="259"/>
      <c r="BE29" s="259"/>
      <c r="BF29" s="258"/>
      <c r="BG29" s="258"/>
      <c r="BH29" s="258"/>
      <c r="BI29" s="259"/>
      <c r="BJ29" s="259"/>
      <c r="BK29" s="259"/>
      <c r="BL29" s="258"/>
      <c r="BM29" s="258"/>
      <c r="BN29" s="258"/>
      <c r="BO29" s="202"/>
      <c r="BP29" s="240"/>
      <c r="BQ29" s="67"/>
      <c r="BV29" s="224">
        <v>104</v>
      </c>
      <c r="BW29" s="222">
        <v>23</v>
      </c>
    </row>
    <row r="30" spans="1:75" s="18" customFormat="1" ht="54" customHeight="1">
      <c r="A30" s="263"/>
      <c r="B30" s="169" t="s">
        <v>357</v>
      </c>
      <c r="C30" s="264" t="str">
        <f>IF(ISERROR(VLOOKUP(B30,'KAYIT LİSTESİ'!$B$4:$H$904,2,0)),"",(VLOOKUP(B30,'KAYIT LİSTESİ'!$B$4:$H$904,2,0)))</f>
        <v/>
      </c>
      <c r="D30" s="265" t="str">
        <f>IF(ISERROR(VLOOKUP(B30,'KAYIT LİSTESİ'!$B$4:$H$904,4,0)),"",(VLOOKUP(B30,'KAYIT LİSTESİ'!$B$4:$H$904,4,0)))</f>
        <v/>
      </c>
      <c r="E30" s="266" t="str">
        <f>IF(ISERROR(VLOOKUP(B30,'KAYIT LİSTESİ'!$B$4:$H$904,5,0)),"",(VLOOKUP(B30,'KAYIT LİSTESİ'!$B$4:$H$904,5,0)))</f>
        <v/>
      </c>
      <c r="F30" s="266" t="str">
        <f>IF(ISERROR(VLOOKUP(B30,'KAYIT LİSTESİ'!$B$4:$H$904,6,0)),"",(VLOOKUP(B30,'KAYIT LİSTESİ'!$B$4:$H$904,6,0)))</f>
        <v/>
      </c>
      <c r="G30" s="254"/>
      <c r="H30" s="254"/>
      <c r="I30" s="254"/>
      <c r="J30" s="255"/>
      <c r="K30" s="256"/>
      <c r="L30" s="256"/>
      <c r="M30" s="254"/>
      <c r="N30" s="257"/>
      <c r="O30" s="254"/>
      <c r="P30" s="256"/>
      <c r="Q30" s="256"/>
      <c r="R30" s="256"/>
      <c r="S30" s="254"/>
      <c r="T30" s="254"/>
      <c r="U30" s="254"/>
      <c r="V30" s="256"/>
      <c r="W30" s="256"/>
      <c r="X30" s="256"/>
      <c r="Y30" s="254"/>
      <c r="Z30" s="254"/>
      <c r="AA30" s="254"/>
      <c r="AB30" s="256"/>
      <c r="AC30" s="256"/>
      <c r="AD30" s="256"/>
      <c r="AE30" s="254"/>
      <c r="AF30" s="254"/>
      <c r="AG30" s="254"/>
      <c r="AH30" s="256"/>
      <c r="AI30" s="256"/>
      <c r="AJ30" s="256"/>
      <c r="AK30" s="254"/>
      <c r="AL30" s="254"/>
      <c r="AM30" s="254"/>
      <c r="AN30" s="256"/>
      <c r="AO30" s="256"/>
      <c r="AP30" s="256"/>
      <c r="AQ30" s="254"/>
      <c r="AR30" s="254"/>
      <c r="AS30" s="254"/>
      <c r="AT30" s="256"/>
      <c r="AU30" s="258"/>
      <c r="AV30" s="258"/>
      <c r="AW30" s="259"/>
      <c r="AX30" s="259"/>
      <c r="AY30" s="259"/>
      <c r="AZ30" s="258"/>
      <c r="BA30" s="258"/>
      <c r="BB30" s="258"/>
      <c r="BC30" s="259"/>
      <c r="BD30" s="259"/>
      <c r="BE30" s="259"/>
      <c r="BF30" s="258"/>
      <c r="BG30" s="258"/>
      <c r="BH30" s="258"/>
      <c r="BI30" s="259"/>
      <c r="BJ30" s="259"/>
      <c r="BK30" s="259"/>
      <c r="BL30" s="258"/>
      <c r="BM30" s="258"/>
      <c r="BN30" s="258"/>
      <c r="BO30" s="202"/>
      <c r="BP30" s="240"/>
      <c r="BQ30" s="67"/>
      <c r="BV30" s="224">
        <v>106</v>
      </c>
      <c r="BW30" s="222">
        <v>24</v>
      </c>
    </row>
    <row r="31" spans="1:75" s="18" customFormat="1" ht="54" customHeight="1">
      <c r="A31" s="263"/>
      <c r="B31" s="169" t="s">
        <v>358</v>
      </c>
      <c r="C31" s="264" t="str">
        <f>IF(ISERROR(VLOOKUP(B31,'KAYIT LİSTESİ'!$B$4:$H$904,2,0)),"",(VLOOKUP(B31,'KAYIT LİSTESİ'!$B$4:$H$904,2,0)))</f>
        <v/>
      </c>
      <c r="D31" s="265" t="str">
        <f>IF(ISERROR(VLOOKUP(B31,'KAYIT LİSTESİ'!$B$4:$H$904,4,0)),"",(VLOOKUP(B31,'KAYIT LİSTESİ'!$B$4:$H$904,4,0)))</f>
        <v/>
      </c>
      <c r="E31" s="266" t="str">
        <f>IF(ISERROR(VLOOKUP(B31,'KAYIT LİSTESİ'!$B$4:$H$904,5,0)),"",(VLOOKUP(B31,'KAYIT LİSTESİ'!$B$4:$H$904,5,0)))</f>
        <v/>
      </c>
      <c r="F31" s="266" t="str">
        <f>IF(ISERROR(VLOOKUP(B31,'KAYIT LİSTESİ'!$B$4:$H$904,6,0)),"",(VLOOKUP(B31,'KAYIT LİSTESİ'!$B$4:$H$904,6,0)))</f>
        <v/>
      </c>
      <c r="G31" s="254"/>
      <c r="H31" s="254"/>
      <c r="I31" s="254"/>
      <c r="J31" s="255"/>
      <c r="K31" s="256"/>
      <c r="L31" s="256"/>
      <c r="M31" s="254"/>
      <c r="N31" s="257"/>
      <c r="O31" s="254"/>
      <c r="P31" s="256"/>
      <c r="Q31" s="256"/>
      <c r="R31" s="256"/>
      <c r="S31" s="254"/>
      <c r="T31" s="254"/>
      <c r="U31" s="254"/>
      <c r="V31" s="256"/>
      <c r="W31" s="256"/>
      <c r="X31" s="256"/>
      <c r="Y31" s="254"/>
      <c r="Z31" s="254"/>
      <c r="AA31" s="254"/>
      <c r="AB31" s="256"/>
      <c r="AC31" s="256"/>
      <c r="AD31" s="256"/>
      <c r="AE31" s="254"/>
      <c r="AF31" s="254"/>
      <c r="AG31" s="254"/>
      <c r="AH31" s="256"/>
      <c r="AI31" s="256"/>
      <c r="AJ31" s="256"/>
      <c r="AK31" s="254"/>
      <c r="AL31" s="254"/>
      <c r="AM31" s="254"/>
      <c r="AN31" s="256"/>
      <c r="AO31" s="256"/>
      <c r="AP31" s="256"/>
      <c r="AQ31" s="254"/>
      <c r="AR31" s="254"/>
      <c r="AS31" s="254"/>
      <c r="AT31" s="256"/>
      <c r="AU31" s="258"/>
      <c r="AV31" s="258"/>
      <c r="AW31" s="259"/>
      <c r="AX31" s="259"/>
      <c r="AY31" s="259"/>
      <c r="AZ31" s="258"/>
      <c r="BA31" s="258"/>
      <c r="BB31" s="258"/>
      <c r="BC31" s="259"/>
      <c r="BD31" s="259"/>
      <c r="BE31" s="259"/>
      <c r="BF31" s="258"/>
      <c r="BG31" s="258"/>
      <c r="BH31" s="258"/>
      <c r="BI31" s="259"/>
      <c r="BJ31" s="259"/>
      <c r="BK31" s="259"/>
      <c r="BL31" s="258"/>
      <c r="BM31" s="258"/>
      <c r="BN31" s="258"/>
      <c r="BO31" s="202"/>
      <c r="BP31" s="240"/>
      <c r="BQ31" s="67"/>
      <c r="BV31" s="224">
        <v>108</v>
      </c>
      <c r="BW31" s="222">
        <v>25</v>
      </c>
    </row>
    <row r="32" spans="1:75" s="18" customFormat="1" ht="54" customHeight="1">
      <c r="A32" s="263"/>
      <c r="B32" s="169" t="s">
        <v>359</v>
      </c>
      <c r="C32" s="264" t="str">
        <f>IF(ISERROR(VLOOKUP(B32,'KAYIT LİSTESİ'!$B$4:$H$904,2,0)),"",(VLOOKUP(B32,'KAYIT LİSTESİ'!$B$4:$H$904,2,0)))</f>
        <v/>
      </c>
      <c r="D32" s="265" t="str">
        <f>IF(ISERROR(VLOOKUP(B32,'KAYIT LİSTESİ'!$B$4:$H$904,4,0)),"",(VLOOKUP(B32,'KAYIT LİSTESİ'!$B$4:$H$904,4,0)))</f>
        <v/>
      </c>
      <c r="E32" s="266" t="str">
        <f>IF(ISERROR(VLOOKUP(B32,'KAYIT LİSTESİ'!$B$4:$H$904,5,0)),"",(VLOOKUP(B32,'KAYIT LİSTESİ'!$B$4:$H$904,5,0)))</f>
        <v/>
      </c>
      <c r="F32" s="266" t="str">
        <f>IF(ISERROR(VLOOKUP(B32,'KAYIT LİSTESİ'!$B$4:$H$904,6,0)),"",(VLOOKUP(B32,'KAYIT LİSTESİ'!$B$4:$H$904,6,0)))</f>
        <v/>
      </c>
      <c r="G32" s="254"/>
      <c r="H32" s="254"/>
      <c r="I32" s="254"/>
      <c r="J32" s="255"/>
      <c r="K32" s="256"/>
      <c r="L32" s="256"/>
      <c r="M32" s="254"/>
      <c r="N32" s="257"/>
      <c r="O32" s="254"/>
      <c r="P32" s="256"/>
      <c r="Q32" s="256"/>
      <c r="R32" s="256"/>
      <c r="S32" s="254"/>
      <c r="T32" s="254"/>
      <c r="U32" s="254"/>
      <c r="V32" s="256"/>
      <c r="W32" s="256"/>
      <c r="X32" s="256"/>
      <c r="Y32" s="254"/>
      <c r="Z32" s="254"/>
      <c r="AA32" s="254"/>
      <c r="AB32" s="256"/>
      <c r="AC32" s="256"/>
      <c r="AD32" s="256"/>
      <c r="AE32" s="254"/>
      <c r="AF32" s="254"/>
      <c r="AG32" s="254"/>
      <c r="AH32" s="256"/>
      <c r="AI32" s="256"/>
      <c r="AJ32" s="256"/>
      <c r="AK32" s="254"/>
      <c r="AL32" s="254"/>
      <c r="AM32" s="254"/>
      <c r="AN32" s="256"/>
      <c r="AO32" s="256"/>
      <c r="AP32" s="256"/>
      <c r="AQ32" s="254"/>
      <c r="AR32" s="254"/>
      <c r="AS32" s="254"/>
      <c r="AT32" s="256"/>
      <c r="AU32" s="258"/>
      <c r="AV32" s="258"/>
      <c r="AW32" s="259"/>
      <c r="AX32" s="259"/>
      <c r="AY32" s="259"/>
      <c r="AZ32" s="258"/>
      <c r="BA32" s="258"/>
      <c r="BB32" s="258"/>
      <c r="BC32" s="259"/>
      <c r="BD32" s="259"/>
      <c r="BE32" s="259"/>
      <c r="BF32" s="258"/>
      <c r="BG32" s="258"/>
      <c r="BH32" s="258"/>
      <c r="BI32" s="259"/>
      <c r="BJ32" s="259"/>
      <c r="BK32" s="259"/>
      <c r="BL32" s="258"/>
      <c r="BM32" s="258"/>
      <c r="BN32" s="258"/>
      <c r="BO32" s="202"/>
      <c r="BP32" s="240"/>
      <c r="BQ32" s="67"/>
      <c r="BV32" s="224">
        <v>110</v>
      </c>
      <c r="BW32" s="222">
        <v>26</v>
      </c>
    </row>
    <row r="33" spans="1:75" s="18" customFormat="1" ht="54" customHeight="1">
      <c r="A33" s="263"/>
      <c r="B33" s="169" t="s">
        <v>360</v>
      </c>
      <c r="C33" s="264" t="str">
        <f>IF(ISERROR(VLOOKUP(B33,'KAYIT LİSTESİ'!$B$4:$H$904,2,0)),"",(VLOOKUP(B33,'KAYIT LİSTESİ'!$B$4:$H$904,2,0)))</f>
        <v/>
      </c>
      <c r="D33" s="265" t="str">
        <f>IF(ISERROR(VLOOKUP(B33,'KAYIT LİSTESİ'!$B$4:$H$904,4,0)),"",(VLOOKUP(B33,'KAYIT LİSTESİ'!$B$4:$H$904,4,0)))</f>
        <v/>
      </c>
      <c r="E33" s="266" t="str">
        <f>IF(ISERROR(VLOOKUP(B33,'KAYIT LİSTESİ'!$B$4:$H$904,5,0)),"",(VLOOKUP(B33,'KAYIT LİSTESİ'!$B$4:$H$904,5,0)))</f>
        <v/>
      </c>
      <c r="F33" s="266" t="str">
        <f>IF(ISERROR(VLOOKUP(B33,'KAYIT LİSTESİ'!$B$4:$H$904,6,0)),"",(VLOOKUP(B33,'KAYIT LİSTESİ'!$B$4:$H$904,6,0)))</f>
        <v/>
      </c>
      <c r="G33" s="254"/>
      <c r="H33" s="254"/>
      <c r="I33" s="254"/>
      <c r="J33" s="255"/>
      <c r="K33" s="256"/>
      <c r="L33" s="256"/>
      <c r="M33" s="254"/>
      <c r="N33" s="257"/>
      <c r="O33" s="254"/>
      <c r="P33" s="256"/>
      <c r="Q33" s="256"/>
      <c r="R33" s="256"/>
      <c r="S33" s="254"/>
      <c r="T33" s="254"/>
      <c r="U33" s="254"/>
      <c r="V33" s="256"/>
      <c r="W33" s="256"/>
      <c r="X33" s="256"/>
      <c r="Y33" s="254"/>
      <c r="Z33" s="254"/>
      <c r="AA33" s="254"/>
      <c r="AB33" s="256"/>
      <c r="AC33" s="256"/>
      <c r="AD33" s="256"/>
      <c r="AE33" s="254"/>
      <c r="AF33" s="254"/>
      <c r="AG33" s="254"/>
      <c r="AH33" s="256"/>
      <c r="AI33" s="256"/>
      <c r="AJ33" s="256"/>
      <c r="AK33" s="254"/>
      <c r="AL33" s="254"/>
      <c r="AM33" s="254"/>
      <c r="AN33" s="256"/>
      <c r="AO33" s="256"/>
      <c r="AP33" s="256"/>
      <c r="AQ33" s="254"/>
      <c r="AR33" s="254"/>
      <c r="AS33" s="254"/>
      <c r="AT33" s="256"/>
      <c r="AU33" s="258"/>
      <c r="AV33" s="258"/>
      <c r="AW33" s="259"/>
      <c r="AX33" s="259"/>
      <c r="AY33" s="259"/>
      <c r="AZ33" s="258"/>
      <c r="BA33" s="258"/>
      <c r="BB33" s="258"/>
      <c r="BC33" s="259"/>
      <c r="BD33" s="259"/>
      <c r="BE33" s="259"/>
      <c r="BF33" s="258"/>
      <c r="BG33" s="258"/>
      <c r="BH33" s="258"/>
      <c r="BI33" s="259"/>
      <c r="BJ33" s="259"/>
      <c r="BK33" s="259"/>
      <c r="BL33" s="258"/>
      <c r="BM33" s="258"/>
      <c r="BN33" s="258"/>
      <c r="BO33" s="202"/>
      <c r="BP33" s="240"/>
      <c r="BQ33" s="67"/>
      <c r="BV33" s="224">
        <v>112</v>
      </c>
      <c r="BW33" s="222">
        <v>27</v>
      </c>
    </row>
    <row r="34" spans="1:75" ht="9" customHeight="1">
      <c r="E34" s="50"/>
      <c r="BV34" s="224">
        <v>123</v>
      </c>
      <c r="BW34" s="222">
        <v>33</v>
      </c>
    </row>
    <row r="35" spans="1:75" s="72" customFormat="1">
      <c r="A35" s="68" t="s">
        <v>22</v>
      </c>
      <c r="B35" s="68"/>
      <c r="C35" s="68"/>
      <c r="D35" s="69"/>
      <c r="E35" s="70"/>
      <c r="F35" s="71" t="s">
        <v>0</v>
      </c>
      <c r="J35" s="72" t="s">
        <v>1</v>
      </c>
      <c r="S35" s="72" t="s">
        <v>2</v>
      </c>
      <c r="AA35" s="72" t="s">
        <v>3</v>
      </c>
      <c r="AL35" s="72" t="s">
        <v>3</v>
      </c>
      <c r="BO35" s="73" t="s">
        <v>3</v>
      </c>
      <c r="BP35" s="71"/>
      <c r="BQ35" s="71"/>
      <c r="BV35" s="224">
        <v>124</v>
      </c>
      <c r="BW35" s="222">
        <v>34</v>
      </c>
    </row>
    <row r="36" spans="1:75" s="10" customFormat="1" ht="69.75" customHeight="1">
      <c r="A36" s="598" t="str">
        <f>('YARIŞMA BİLGİLERİ'!A2)</f>
        <v>Türkiye Üniversite Sporları Federasyonu
Ankara</v>
      </c>
      <c r="B36" s="598"/>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V36" s="224">
        <v>60</v>
      </c>
      <c r="BW36" s="222">
        <v>1</v>
      </c>
    </row>
    <row r="37" spans="1:75" s="10" customFormat="1" ht="36.75" customHeight="1">
      <c r="A37" s="599" t="str">
        <f>'YARIŞMA BİLGİLERİ'!F19</f>
        <v>Türkiye Üniversiteler Atletizm Şampiyonası</v>
      </c>
      <c r="B37" s="599"/>
      <c r="C37" s="599"/>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V37" s="224">
        <v>62</v>
      </c>
      <c r="BW37" s="222">
        <v>2</v>
      </c>
    </row>
    <row r="38" spans="1:75" s="64" customFormat="1" ht="23.25" customHeight="1">
      <c r="A38" s="592" t="s">
        <v>100</v>
      </c>
      <c r="B38" s="592"/>
      <c r="C38" s="592"/>
      <c r="D38" s="592"/>
      <c r="E38" s="600" t="s">
        <v>334</v>
      </c>
      <c r="F38" s="600"/>
      <c r="G38" s="62"/>
      <c r="H38" s="62"/>
      <c r="I38" s="62"/>
      <c r="J38" s="62"/>
      <c r="K38" s="62"/>
      <c r="L38" s="62"/>
      <c r="M38" s="62"/>
      <c r="N38" s="62"/>
      <c r="O38" s="62"/>
      <c r="P38" s="62"/>
      <c r="Q38" s="62"/>
      <c r="R38" s="62"/>
      <c r="S38" s="62"/>
      <c r="T38" s="62"/>
      <c r="U38" s="601"/>
      <c r="V38" s="601"/>
      <c r="W38" s="601"/>
      <c r="X38" s="601"/>
      <c r="Y38" s="62"/>
      <c r="Z38" s="62"/>
      <c r="AA38" s="602" t="s">
        <v>304</v>
      </c>
      <c r="AB38" s="602"/>
      <c r="AC38" s="602"/>
      <c r="AD38" s="602"/>
      <c r="AE38" s="602"/>
      <c r="AF38" s="603" t="str">
        <f>AF3</f>
        <v>1,94-Burcu AYHAN</v>
      </c>
      <c r="AG38" s="603"/>
      <c r="AH38" s="603"/>
      <c r="AI38" s="603"/>
      <c r="AJ38" s="603"/>
      <c r="AK38" s="603"/>
      <c r="AL38" s="603"/>
      <c r="AM38" s="603"/>
      <c r="AN38" s="603"/>
      <c r="AO38" s="603"/>
      <c r="AP38" s="603"/>
      <c r="AQ38" s="62"/>
      <c r="AR38" s="63"/>
      <c r="AS38" s="63"/>
      <c r="AT38" s="63"/>
      <c r="AU38" s="63"/>
      <c r="AV38" s="63"/>
      <c r="AW38" s="592" t="s">
        <v>332</v>
      </c>
      <c r="AX38" s="592"/>
      <c r="AY38" s="592"/>
      <c r="AZ38" s="592"/>
      <c r="BA38" s="592"/>
      <c r="BB38" s="592"/>
      <c r="BC38" s="593" t="str">
        <f>BC3</f>
        <v>1.89-CANDEĞER KILINÇER</v>
      </c>
      <c r="BD38" s="593"/>
      <c r="BE38" s="593"/>
      <c r="BF38" s="593"/>
      <c r="BG38" s="593"/>
      <c r="BH38" s="593"/>
      <c r="BI38" s="593"/>
      <c r="BJ38" s="593"/>
      <c r="BK38" s="593"/>
      <c r="BL38" s="593"/>
      <c r="BM38" s="593"/>
      <c r="BN38" s="593"/>
      <c r="BO38" s="593"/>
      <c r="BP38" s="593"/>
      <c r="BQ38" s="593"/>
      <c r="BV38" s="224">
        <v>64</v>
      </c>
      <c r="BW38" s="222">
        <v>3</v>
      </c>
    </row>
    <row r="39" spans="1:75" s="64" customFormat="1" ht="23.25" customHeight="1">
      <c r="A39" s="594" t="s">
        <v>102</v>
      </c>
      <c r="B39" s="594"/>
      <c r="C39" s="594"/>
      <c r="D39" s="594"/>
      <c r="E39" s="595" t="str">
        <f>'YARIŞMA BİLGİLERİ'!F21</f>
        <v>Bayanlar</v>
      </c>
      <c r="F39" s="59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594" t="s">
        <v>98</v>
      </c>
      <c r="AX39" s="594"/>
      <c r="AY39" s="594"/>
      <c r="AZ39" s="594"/>
      <c r="BA39" s="594"/>
      <c r="BB39" s="594"/>
      <c r="BC39" s="596" t="str">
        <f>'YARIŞMA PROGRAMI'!B11</f>
        <v>09 Mayıs 2015 - 16.00</v>
      </c>
      <c r="BD39" s="596"/>
      <c r="BE39" s="596"/>
      <c r="BF39" s="596"/>
      <c r="BG39" s="596"/>
      <c r="BH39" s="596"/>
      <c r="BI39" s="596"/>
      <c r="BJ39" s="596"/>
      <c r="BK39" s="596"/>
      <c r="BL39" s="596"/>
      <c r="BM39" s="596"/>
      <c r="BN39" s="596"/>
      <c r="BO39" s="596"/>
      <c r="BP39" s="596"/>
      <c r="BQ39" s="596"/>
      <c r="BV39" s="224">
        <v>66</v>
      </c>
      <c r="BW39" s="222">
        <v>4</v>
      </c>
    </row>
    <row r="40" spans="1:75" s="10" customFormat="1" ht="30" customHeight="1">
      <c r="A40" s="56"/>
      <c r="B40" s="56"/>
      <c r="C40" s="56"/>
      <c r="D40" s="57"/>
      <c r="E40" s="58"/>
      <c r="F40" s="59"/>
      <c r="G40" s="60"/>
      <c r="H40" s="60"/>
      <c r="I40" s="60"/>
      <c r="J40" s="60"/>
      <c r="K40" s="56"/>
      <c r="L40" s="56"/>
      <c r="M40" s="56"/>
      <c r="N40" s="56"/>
      <c r="O40" s="56"/>
      <c r="P40" s="56"/>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597">
        <f ca="1">NOW()</f>
        <v>42135.861171990742</v>
      </c>
      <c r="BP40" s="597"/>
      <c r="BQ40" s="597"/>
      <c r="BV40" s="224">
        <v>68</v>
      </c>
      <c r="BW40" s="222">
        <v>5</v>
      </c>
    </row>
    <row r="41" spans="1:75" ht="22.5" customHeight="1">
      <c r="A41" s="587" t="s">
        <v>5</v>
      </c>
      <c r="B41" s="589"/>
      <c r="C41" s="587" t="s">
        <v>85</v>
      </c>
      <c r="D41" s="587" t="s">
        <v>20</v>
      </c>
      <c r="E41" s="587" t="s">
        <v>6</v>
      </c>
      <c r="F41" s="587" t="s">
        <v>295</v>
      </c>
      <c r="G41" s="590" t="s">
        <v>21</v>
      </c>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86" t="s">
        <v>7</v>
      </c>
      <c r="BP41" s="591" t="s">
        <v>125</v>
      </c>
      <c r="BQ41" s="587" t="s">
        <v>8</v>
      </c>
      <c r="BV41" s="224">
        <v>70</v>
      </c>
      <c r="BW41" s="222">
        <v>6</v>
      </c>
    </row>
    <row r="42" spans="1:75" ht="54.75" customHeight="1">
      <c r="A42" s="588"/>
      <c r="B42" s="589"/>
      <c r="C42" s="588"/>
      <c r="D42" s="588"/>
      <c r="E42" s="588"/>
      <c r="F42" s="588"/>
      <c r="G42" s="585">
        <v>140</v>
      </c>
      <c r="H42" s="585"/>
      <c r="I42" s="585"/>
      <c r="J42" s="585">
        <v>145</v>
      </c>
      <c r="K42" s="585"/>
      <c r="L42" s="585"/>
      <c r="M42" s="585">
        <v>150</v>
      </c>
      <c r="N42" s="585"/>
      <c r="O42" s="585"/>
      <c r="P42" s="585">
        <v>153</v>
      </c>
      <c r="Q42" s="585"/>
      <c r="R42" s="585"/>
      <c r="S42" s="585">
        <v>156</v>
      </c>
      <c r="T42" s="585"/>
      <c r="U42" s="585"/>
      <c r="V42" s="585">
        <v>159</v>
      </c>
      <c r="W42" s="585"/>
      <c r="X42" s="585"/>
      <c r="Y42" s="585">
        <v>162</v>
      </c>
      <c r="Z42" s="585"/>
      <c r="AA42" s="585"/>
      <c r="AB42" s="585">
        <v>165</v>
      </c>
      <c r="AC42" s="585"/>
      <c r="AD42" s="585"/>
      <c r="AE42" s="585">
        <v>168</v>
      </c>
      <c r="AF42" s="585"/>
      <c r="AG42" s="585"/>
      <c r="AH42" s="585">
        <v>171</v>
      </c>
      <c r="AI42" s="585"/>
      <c r="AJ42" s="585"/>
      <c r="AK42" s="585">
        <v>174</v>
      </c>
      <c r="AL42" s="585"/>
      <c r="AM42" s="585"/>
      <c r="AN42" s="585">
        <v>180</v>
      </c>
      <c r="AO42" s="585"/>
      <c r="AP42" s="585"/>
      <c r="AQ42" s="585"/>
      <c r="AR42" s="585"/>
      <c r="AS42" s="585"/>
      <c r="AT42" s="585"/>
      <c r="AU42" s="585"/>
      <c r="AV42" s="585"/>
      <c r="AW42" s="585"/>
      <c r="AX42" s="585"/>
      <c r="AY42" s="585"/>
      <c r="AZ42" s="585"/>
      <c r="BA42" s="585"/>
      <c r="BB42" s="585"/>
      <c r="BC42" s="585"/>
      <c r="BD42" s="585"/>
      <c r="BE42" s="585"/>
      <c r="BF42" s="585"/>
      <c r="BG42" s="585"/>
      <c r="BH42" s="585"/>
      <c r="BI42" s="585"/>
      <c r="BJ42" s="585"/>
      <c r="BK42" s="585"/>
      <c r="BL42" s="585"/>
      <c r="BM42" s="585"/>
      <c r="BN42" s="585"/>
      <c r="BO42" s="586"/>
      <c r="BP42" s="591"/>
      <c r="BQ42" s="588"/>
      <c r="BV42" s="224">
        <v>72</v>
      </c>
      <c r="BW42" s="222">
        <v>7</v>
      </c>
    </row>
    <row r="43" spans="1:75" s="18" customFormat="1" ht="54" customHeight="1">
      <c r="A43" s="263">
        <v>1</v>
      </c>
      <c r="B43" s="169" t="s">
        <v>362</v>
      </c>
      <c r="C43" s="264">
        <f>IF(ISERROR(VLOOKUP(B43,'KAYIT LİSTESİ'!$B$4:$H$904,2,0)),"",(VLOOKUP(B43,'KAYIT LİSTESİ'!$B$4:$H$904,2,0)))</f>
        <v>201</v>
      </c>
      <c r="D43" s="265">
        <f>IF(ISERROR(VLOOKUP(B43,'KAYIT LİSTESİ'!$B$4:$H$904,4,0)),"",(VLOOKUP(B43,'KAYIT LİSTESİ'!$B$4:$H$904,4,0)))</f>
        <v>34882</v>
      </c>
      <c r="E43" s="266" t="str">
        <f>IF(ISERROR(VLOOKUP(B43,'KAYIT LİSTESİ'!$B$4:$H$904,5,0)),"",(VLOOKUP(B43,'KAYIT LİSTESİ'!$B$4:$H$904,5,0)))</f>
        <v>KADRİYE AYDIN</v>
      </c>
      <c r="F43" s="266" t="str">
        <f>IF(ISERROR(VLOOKUP(B43,'KAYIT LİSTESİ'!$B$4:$H$904,6,0)),"",(VLOOKUP(B43,'KAYIT LİSTESİ'!$B$4:$H$904,6,0)))</f>
        <v>MERSİN-MERSİN ÜNİVERSİTESİ</v>
      </c>
      <c r="G43" s="254" t="s">
        <v>1827</v>
      </c>
      <c r="H43" s="254"/>
      <c r="I43" s="254"/>
      <c r="J43" s="255" t="s">
        <v>1827</v>
      </c>
      <c r="K43" s="256"/>
      <c r="L43" s="256"/>
      <c r="M43" s="254" t="s">
        <v>1827</v>
      </c>
      <c r="N43" s="257"/>
      <c r="O43" s="254"/>
      <c r="P43" s="256" t="s">
        <v>1827</v>
      </c>
      <c r="Q43" s="256"/>
      <c r="R43" s="256"/>
      <c r="S43" s="254" t="s">
        <v>1827</v>
      </c>
      <c r="T43" s="254"/>
      <c r="U43" s="254"/>
      <c r="V43" s="256" t="s">
        <v>1827</v>
      </c>
      <c r="W43" s="256"/>
      <c r="X43" s="256"/>
      <c r="Y43" s="254" t="s">
        <v>1827</v>
      </c>
      <c r="Z43" s="254"/>
      <c r="AA43" s="254"/>
      <c r="AB43" s="256" t="s">
        <v>1838</v>
      </c>
      <c r="AC43" s="256"/>
      <c r="AD43" s="256"/>
      <c r="AE43" s="254" t="s">
        <v>1827</v>
      </c>
      <c r="AF43" s="254"/>
      <c r="AG43" s="254"/>
      <c r="AH43" s="256" t="s">
        <v>1838</v>
      </c>
      <c r="AI43" s="256"/>
      <c r="AJ43" s="256"/>
      <c r="AK43" s="254" t="s">
        <v>1835</v>
      </c>
      <c r="AL43" s="254" t="s">
        <v>1835</v>
      </c>
      <c r="AM43" s="254" t="s">
        <v>1838</v>
      </c>
      <c r="AN43" s="256" t="s">
        <v>1835</v>
      </c>
      <c r="AO43" s="256" t="s">
        <v>1835</v>
      </c>
      <c r="AP43" s="256" t="s">
        <v>1835</v>
      </c>
      <c r="AQ43" s="254"/>
      <c r="AR43" s="254"/>
      <c r="AS43" s="254"/>
      <c r="AT43" s="256"/>
      <c r="AU43" s="258"/>
      <c r="AV43" s="258"/>
      <c r="AW43" s="254"/>
      <c r="AX43" s="254"/>
      <c r="AY43" s="254"/>
      <c r="AZ43" s="256"/>
      <c r="BA43" s="256"/>
      <c r="BB43" s="256"/>
      <c r="BC43" s="254"/>
      <c r="BD43" s="259"/>
      <c r="BE43" s="259"/>
      <c r="BF43" s="256"/>
      <c r="BG43" s="258"/>
      <c r="BH43" s="258"/>
      <c r="BI43" s="254"/>
      <c r="BJ43" s="259"/>
      <c r="BK43" s="259"/>
      <c r="BL43" s="256"/>
      <c r="BM43" s="258"/>
      <c r="BN43" s="258"/>
      <c r="BO43" s="202">
        <v>174</v>
      </c>
      <c r="BP43" s="240"/>
      <c r="BQ43" s="67"/>
      <c r="BV43" s="224">
        <v>74</v>
      </c>
      <c r="BW43" s="222">
        <v>8</v>
      </c>
    </row>
    <row r="44" spans="1:75" s="18" customFormat="1" ht="54" customHeight="1">
      <c r="A44" s="263">
        <v>2</v>
      </c>
      <c r="B44" s="169" t="s">
        <v>363</v>
      </c>
      <c r="C44" s="264">
        <f>IF(ISERROR(VLOOKUP(B44,'KAYIT LİSTESİ'!$B$4:$H$904,2,0)),"",(VLOOKUP(B44,'KAYIT LİSTESİ'!$B$4:$H$904,2,0)))</f>
        <v>242</v>
      </c>
      <c r="D44" s="265" t="str">
        <f>IF(ISERROR(VLOOKUP(B44,'KAYIT LİSTESİ'!$B$4:$H$904,4,0)),"",(VLOOKUP(B44,'KAYIT LİSTESİ'!$B$4:$H$904,4,0)))</f>
        <v>09.08.1992</v>
      </c>
      <c r="E44" s="266" t="str">
        <f>IF(ISERROR(VLOOKUP(B44,'KAYIT LİSTESİ'!$B$4:$H$904,5,0)),"",(VLOOKUP(B44,'KAYIT LİSTESİ'!$B$4:$H$904,5,0)))</f>
        <v>ESENGÜL GÖKDEMİR</v>
      </c>
      <c r="F44" s="266" t="str">
        <f>IF(ISERROR(VLOOKUP(B44,'KAYIT LİSTESİ'!$B$4:$H$904,6,0)),"",(VLOOKUP(B44,'KAYIT LİSTESİ'!$B$4:$H$904,6,0)))</f>
        <v>ESKİŞEHİR-ANADOLU ÜNİVERSİTESİ</v>
      </c>
      <c r="G44" s="254" t="s">
        <v>1827</v>
      </c>
      <c r="H44" s="254"/>
      <c r="I44" s="254"/>
      <c r="J44" s="255" t="s">
        <v>1827</v>
      </c>
      <c r="K44" s="256"/>
      <c r="L44" s="256"/>
      <c r="M44" s="254" t="s">
        <v>1827</v>
      </c>
      <c r="N44" s="257"/>
      <c r="O44" s="254"/>
      <c r="P44" s="256" t="s">
        <v>1827</v>
      </c>
      <c r="Q44" s="256"/>
      <c r="R44" s="256"/>
      <c r="S44" s="254" t="s">
        <v>1827</v>
      </c>
      <c r="T44" s="254"/>
      <c r="U44" s="254"/>
      <c r="V44" s="256" t="s">
        <v>1827</v>
      </c>
      <c r="W44" s="256"/>
      <c r="X44" s="256"/>
      <c r="Y44" s="254" t="s">
        <v>1838</v>
      </c>
      <c r="Z44" s="254"/>
      <c r="AA44" s="254"/>
      <c r="AB44" s="256" t="s">
        <v>1838</v>
      </c>
      <c r="AC44" s="256"/>
      <c r="AD44" s="256"/>
      <c r="AE44" s="254" t="s">
        <v>1835</v>
      </c>
      <c r="AF44" s="254" t="s">
        <v>1838</v>
      </c>
      <c r="AG44" s="254"/>
      <c r="AH44" s="256" t="s">
        <v>1835</v>
      </c>
      <c r="AI44" s="256" t="s">
        <v>1835</v>
      </c>
      <c r="AJ44" s="256" t="s">
        <v>1835</v>
      </c>
      <c r="AK44" s="254"/>
      <c r="AL44" s="254"/>
      <c r="AM44" s="254"/>
      <c r="AN44" s="256"/>
      <c r="AO44" s="256"/>
      <c r="AP44" s="256"/>
      <c r="AQ44" s="254"/>
      <c r="AR44" s="254"/>
      <c r="AS44" s="254"/>
      <c r="AT44" s="256"/>
      <c r="AU44" s="258"/>
      <c r="AV44" s="258"/>
      <c r="AW44" s="259"/>
      <c r="AX44" s="259"/>
      <c r="AY44" s="259"/>
      <c r="AZ44" s="258"/>
      <c r="BA44" s="258"/>
      <c r="BB44" s="258"/>
      <c r="BC44" s="259"/>
      <c r="BD44" s="259"/>
      <c r="BE44" s="259"/>
      <c r="BF44" s="258"/>
      <c r="BG44" s="258"/>
      <c r="BH44" s="258"/>
      <c r="BI44" s="259"/>
      <c r="BJ44" s="259"/>
      <c r="BK44" s="259"/>
      <c r="BL44" s="258"/>
      <c r="BM44" s="258"/>
      <c r="BN44" s="258"/>
      <c r="BO44" s="202">
        <v>168</v>
      </c>
      <c r="BP44" s="240"/>
      <c r="BQ44" s="67"/>
      <c r="BV44" s="224">
        <v>76</v>
      </c>
      <c r="BW44" s="222">
        <v>9</v>
      </c>
    </row>
    <row r="45" spans="1:75" s="18" customFormat="1" ht="54" customHeight="1">
      <c r="A45" s="263">
        <v>3</v>
      </c>
      <c r="B45" s="169" t="s">
        <v>361</v>
      </c>
      <c r="C45" s="264">
        <f>IF(ISERROR(VLOOKUP(B45,'KAYIT LİSTESİ'!$B$4:$H$904,2,0)),"",(VLOOKUP(B45,'KAYIT LİSTESİ'!$B$4:$H$904,2,0)))</f>
        <v>47</v>
      </c>
      <c r="D45" s="265">
        <f>IF(ISERROR(VLOOKUP(B45,'KAYIT LİSTESİ'!$B$4:$H$904,4,0)),"",(VLOOKUP(B45,'KAYIT LİSTESİ'!$B$4:$H$904,4,0)))</f>
        <v>34396</v>
      </c>
      <c r="E45" s="266" t="str">
        <f>IF(ISERROR(VLOOKUP(B45,'KAYIT LİSTESİ'!$B$4:$H$904,5,0)),"",(VLOOKUP(B45,'KAYIT LİSTESİ'!$B$4:$H$904,5,0)))</f>
        <v>BEYZA TİLKİ</v>
      </c>
      <c r="F45" s="266" t="str">
        <f>IF(ISERROR(VLOOKUP(B45,'KAYIT LİSTESİ'!$B$4:$H$904,6,0)),"",(VLOOKUP(B45,'KAYIT LİSTESİ'!$B$4:$H$904,6,0)))</f>
        <v>AYDIN-ADNAN MENDERES ÜNİVERSİTESİ</v>
      </c>
      <c r="G45" s="254" t="s">
        <v>1827</v>
      </c>
      <c r="H45" s="254"/>
      <c r="I45" s="254"/>
      <c r="J45" s="255" t="s">
        <v>1827</v>
      </c>
      <c r="K45" s="256"/>
      <c r="L45" s="256"/>
      <c r="M45" s="254" t="s">
        <v>1827</v>
      </c>
      <c r="N45" s="257"/>
      <c r="O45" s="254"/>
      <c r="P45" s="256" t="s">
        <v>1838</v>
      </c>
      <c r="Q45" s="256"/>
      <c r="R45" s="256"/>
      <c r="S45" s="254" t="s">
        <v>1827</v>
      </c>
      <c r="T45" s="254"/>
      <c r="U45" s="254"/>
      <c r="V45" s="256" t="s">
        <v>1835</v>
      </c>
      <c r="W45" s="256" t="s">
        <v>1838</v>
      </c>
      <c r="X45" s="256"/>
      <c r="Y45" s="254" t="s">
        <v>1838</v>
      </c>
      <c r="Z45" s="254"/>
      <c r="AA45" s="254"/>
      <c r="AB45" s="256" t="s">
        <v>1835</v>
      </c>
      <c r="AC45" s="256" t="s">
        <v>1835</v>
      </c>
      <c r="AD45" s="256" t="s">
        <v>1838</v>
      </c>
      <c r="AE45" s="254" t="s">
        <v>1835</v>
      </c>
      <c r="AF45" s="254" t="s">
        <v>1835</v>
      </c>
      <c r="AG45" s="254" t="s">
        <v>1835</v>
      </c>
      <c r="AH45" s="256"/>
      <c r="AI45" s="256"/>
      <c r="AJ45" s="256"/>
      <c r="AK45" s="254"/>
      <c r="AL45" s="254"/>
      <c r="AM45" s="254"/>
      <c r="AN45" s="256"/>
      <c r="AO45" s="256"/>
      <c r="AP45" s="256"/>
      <c r="AQ45" s="254"/>
      <c r="AR45" s="254"/>
      <c r="AS45" s="254"/>
      <c r="AT45" s="256"/>
      <c r="AU45" s="258"/>
      <c r="AV45" s="258"/>
      <c r="AW45" s="254"/>
      <c r="AX45" s="254"/>
      <c r="AY45" s="254"/>
      <c r="AZ45" s="256"/>
      <c r="BA45" s="256"/>
      <c r="BB45" s="256"/>
      <c r="BC45" s="254"/>
      <c r="BD45" s="259"/>
      <c r="BE45" s="259"/>
      <c r="BF45" s="256"/>
      <c r="BG45" s="258"/>
      <c r="BH45" s="258"/>
      <c r="BI45" s="254"/>
      <c r="BJ45" s="259"/>
      <c r="BK45" s="259"/>
      <c r="BL45" s="256"/>
      <c r="BM45" s="258"/>
      <c r="BN45" s="258"/>
      <c r="BO45" s="202">
        <v>165</v>
      </c>
      <c r="BP45" s="240"/>
      <c r="BQ45" s="67"/>
      <c r="BV45" s="224">
        <v>78</v>
      </c>
      <c r="BW45" s="222">
        <v>10</v>
      </c>
    </row>
    <row r="46" spans="1:75" s="18" customFormat="1" ht="54" customHeight="1">
      <c r="A46" s="263">
        <v>4</v>
      </c>
      <c r="B46" s="169" t="s">
        <v>364</v>
      </c>
      <c r="C46" s="264">
        <f>IF(ISERROR(VLOOKUP(B46,'KAYIT LİSTESİ'!$B$4:$H$904,2,0)),"",(VLOOKUP(B46,'KAYIT LİSTESİ'!$B$4:$H$904,2,0)))</f>
        <v>494</v>
      </c>
      <c r="D46" s="265">
        <f>IF(ISERROR(VLOOKUP(B46,'KAYIT LİSTESİ'!$B$4:$H$904,4,0)),"",(VLOOKUP(B46,'KAYIT LİSTESİ'!$B$4:$H$904,4,0)))</f>
        <v>33242</v>
      </c>
      <c r="E46" s="266" t="str">
        <f>IF(ISERROR(VLOOKUP(B46,'KAYIT LİSTESİ'!$B$4:$H$904,5,0)),"",(VLOOKUP(B46,'KAYIT LİSTESİ'!$B$4:$H$904,5,0)))</f>
        <v>DİLARA ÖZTÜRK</v>
      </c>
      <c r="F46" s="266" t="str">
        <f>IF(ISERROR(VLOOKUP(B46,'KAYIT LİSTESİ'!$B$4:$H$904,6,0)),"",(VLOOKUP(B46,'KAYIT LİSTESİ'!$B$4:$H$904,6,0)))</f>
        <v>İSTANBUL-MARMARA ÜNİVERSİTESİ</v>
      </c>
      <c r="G46" s="254" t="s">
        <v>1827</v>
      </c>
      <c r="H46" s="254"/>
      <c r="I46" s="254"/>
      <c r="J46" s="255" t="s">
        <v>1827</v>
      </c>
      <c r="K46" s="256"/>
      <c r="L46" s="256"/>
      <c r="M46" s="254" t="s">
        <v>1827</v>
      </c>
      <c r="N46" s="257"/>
      <c r="O46" s="254"/>
      <c r="P46" s="256" t="s">
        <v>1835</v>
      </c>
      <c r="Q46" s="256" t="s">
        <v>1838</v>
      </c>
      <c r="R46" s="256"/>
      <c r="S46" s="254" t="s">
        <v>1827</v>
      </c>
      <c r="T46" s="254"/>
      <c r="U46" s="254"/>
      <c r="V46" s="256" t="s">
        <v>1838</v>
      </c>
      <c r="W46" s="256"/>
      <c r="X46" s="256"/>
      <c r="Y46" s="254" t="s">
        <v>1827</v>
      </c>
      <c r="Z46" s="254"/>
      <c r="AA46" s="254"/>
      <c r="AB46" s="256" t="s">
        <v>1835</v>
      </c>
      <c r="AC46" s="256" t="s">
        <v>1835</v>
      </c>
      <c r="AD46" s="256" t="s">
        <v>1835</v>
      </c>
      <c r="AE46" s="254"/>
      <c r="AF46" s="254"/>
      <c r="AG46" s="254"/>
      <c r="AH46" s="256"/>
      <c r="AI46" s="256"/>
      <c r="AJ46" s="256"/>
      <c r="AK46" s="254"/>
      <c r="AL46" s="254"/>
      <c r="AM46" s="254"/>
      <c r="AN46" s="256"/>
      <c r="AO46" s="256"/>
      <c r="AP46" s="256"/>
      <c r="AQ46" s="254"/>
      <c r="AR46" s="254"/>
      <c r="AS46" s="254"/>
      <c r="AT46" s="256"/>
      <c r="AU46" s="258"/>
      <c r="AV46" s="258"/>
      <c r="AW46" s="254"/>
      <c r="AX46" s="254"/>
      <c r="AY46" s="254"/>
      <c r="AZ46" s="256"/>
      <c r="BA46" s="256"/>
      <c r="BB46" s="256"/>
      <c r="BC46" s="254"/>
      <c r="BD46" s="259"/>
      <c r="BE46" s="259"/>
      <c r="BF46" s="256"/>
      <c r="BG46" s="258"/>
      <c r="BH46" s="258"/>
      <c r="BI46" s="254"/>
      <c r="BJ46" s="259"/>
      <c r="BK46" s="259"/>
      <c r="BL46" s="256"/>
      <c r="BM46" s="258"/>
      <c r="BN46" s="258"/>
      <c r="BO46" s="202">
        <v>159</v>
      </c>
      <c r="BP46" s="240"/>
      <c r="BQ46" s="67"/>
      <c r="BV46" s="224">
        <v>80</v>
      </c>
      <c r="BW46" s="222">
        <v>11</v>
      </c>
    </row>
    <row r="47" spans="1:75" s="18" customFormat="1" ht="54" customHeight="1">
      <c r="A47" s="263"/>
      <c r="B47" s="169" t="s">
        <v>365</v>
      </c>
      <c r="C47" s="264" t="str">
        <f>IF(ISERROR(VLOOKUP(B47,'KAYIT LİSTESİ'!$B$4:$H$904,2,0)),"",(VLOOKUP(B47,'KAYIT LİSTESİ'!$B$4:$H$904,2,0)))</f>
        <v/>
      </c>
      <c r="D47" s="265" t="str">
        <f>IF(ISERROR(VLOOKUP(B47,'KAYIT LİSTESİ'!$B$4:$H$904,4,0)),"",(VLOOKUP(B47,'KAYIT LİSTESİ'!$B$4:$H$904,4,0)))</f>
        <v/>
      </c>
      <c r="E47" s="266" t="str">
        <f>IF(ISERROR(VLOOKUP(B47,'KAYIT LİSTESİ'!$B$4:$H$904,5,0)),"",(VLOOKUP(B47,'KAYIT LİSTESİ'!$B$4:$H$904,5,0)))</f>
        <v/>
      </c>
      <c r="F47" s="266" t="str">
        <f>IF(ISERROR(VLOOKUP(B47,'KAYIT LİSTESİ'!$B$4:$H$904,6,0)),"",(VLOOKUP(B47,'KAYIT LİSTESİ'!$B$4:$H$904,6,0)))</f>
        <v/>
      </c>
      <c r="G47" s="254"/>
      <c r="H47" s="254"/>
      <c r="I47" s="254"/>
      <c r="J47" s="255"/>
      <c r="K47" s="256"/>
      <c r="L47" s="256"/>
      <c r="M47" s="254"/>
      <c r="N47" s="257"/>
      <c r="O47" s="254"/>
      <c r="P47" s="256"/>
      <c r="Q47" s="256"/>
      <c r="R47" s="256"/>
      <c r="S47" s="254"/>
      <c r="T47" s="254"/>
      <c r="U47" s="254"/>
      <c r="V47" s="256"/>
      <c r="W47" s="256"/>
      <c r="X47" s="256"/>
      <c r="Y47" s="254"/>
      <c r="Z47" s="254"/>
      <c r="AA47" s="254"/>
      <c r="AB47" s="256"/>
      <c r="AC47" s="256"/>
      <c r="AD47" s="256"/>
      <c r="AE47" s="254"/>
      <c r="AF47" s="254"/>
      <c r="AG47" s="254"/>
      <c r="AH47" s="256"/>
      <c r="AI47" s="256"/>
      <c r="AJ47" s="256"/>
      <c r="AK47" s="254"/>
      <c r="AL47" s="254"/>
      <c r="AM47" s="254"/>
      <c r="AN47" s="256"/>
      <c r="AO47" s="256"/>
      <c r="AP47" s="256"/>
      <c r="AQ47" s="254"/>
      <c r="AR47" s="254"/>
      <c r="AS47" s="254"/>
      <c r="AT47" s="256"/>
      <c r="AU47" s="258"/>
      <c r="AV47" s="258"/>
      <c r="AW47" s="259"/>
      <c r="AX47" s="259"/>
      <c r="AY47" s="259"/>
      <c r="AZ47" s="258"/>
      <c r="BA47" s="258"/>
      <c r="BB47" s="258"/>
      <c r="BC47" s="259"/>
      <c r="BD47" s="259"/>
      <c r="BE47" s="259"/>
      <c r="BF47" s="258"/>
      <c r="BG47" s="258"/>
      <c r="BH47" s="258"/>
      <c r="BI47" s="259"/>
      <c r="BJ47" s="259"/>
      <c r="BK47" s="259"/>
      <c r="BL47" s="258"/>
      <c r="BM47" s="258"/>
      <c r="BN47" s="258"/>
      <c r="BO47" s="202"/>
      <c r="BP47" s="240"/>
      <c r="BQ47" s="67"/>
      <c r="BV47" s="224">
        <v>82</v>
      </c>
      <c r="BW47" s="222">
        <v>12</v>
      </c>
    </row>
    <row r="48" spans="1:75" s="18" customFormat="1" ht="54" customHeight="1">
      <c r="A48" s="263"/>
      <c r="B48" s="169" t="s">
        <v>366</v>
      </c>
      <c r="C48" s="264" t="str">
        <f>IF(ISERROR(VLOOKUP(B48,'KAYIT LİSTESİ'!$B$4:$H$904,2,0)),"",(VLOOKUP(B48,'KAYIT LİSTESİ'!$B$4:$H$904,2,0)))</f>
        <v/>
      </c>
      <c r="D48" s="265" t="str">
        <f>IF(ISERROR(VLOOKUP(B48,'KAYIT LİSTESİ'!$B$4:$H$904,4,0)),"",(VLOOKUP(B48,'KAYIT LİSTESİ'!$B$4:$H$904,4,0)))</f>
        <v/>
      </c>
      <c r="E48" s="266" t="str">
        <f>IF(ISERROR(VLOOKUP(B48,'KAYIT LİSTESİ'!$B$4:$H$904,5,0)),"",(VLOOKUP(B48,'KAYIT LİSTESİ'!$B$4:$H$904,5,0)))</f>
        <v/>
      </c>
      <c r="F48" s="266" t="str">
        <f>IF(ISERROR(VLOOKUP(B48,'KAYIT LİSTESİ'!$B$4:$H$904,6,0)),"",(VLOOKUP(B48,'KAYIT LİSTESİ'!$B$4:$H$904,6,0)))</f>
        <v/>
      </c>
      <c r="G48" s="254"/>
      <c r="H48" s="254"/>
      <c r="I48" s="254"/>
      <c r="J48" s="255"/>
      <c r="K48" s="256"/>
      <c r="L48" s="256"/>
      <c r="M48" s="254"/>
      <c r="N48" s="257"/>
      <c r="O48" s="254"/>
      <c r="P48" s="256"/>
      <c r="Q48" s="256"/>
      <c r="R48" s="256"/>
      <c r="S48" s="254"/>
      <c r="T48" s="254"/>
      <c r="U48" s="254"/>
      <c r="V48" s="256"/>
      <c r="W48" s="256"/>
      <c r="X48" s="256"/>
      <c r="Y48" s="254"/>
      <c r="Z48" s="254"/>
      <c r="AA48" s="254"/>
      <c r="AB48" s="256"/>
      <c r="AC48" s="256"/>
      <c r="AD48" s="256"/>
      <c r="AE48" s="254"/>
      <c r="AF48" s="254"/>
      <c r="AG48" s="254"/>
      <c r="AH48" s="256"/>
      <c r="AI48" s="256"/>
      <c r="AJ48" s="256"/>
      <c r="AK48" s="254"/>
      <c r="AL48" s="254"/>
      <c r="AM48" s="254"/>
      <c r="AN48" s="256"/>
      <c r="AO48" s="256"/>
      <c r="AP48" s="256"/>
      <c r="AQ48" s="254"/>
      <c r="AR48" s="254"/>
      <c r="AS48" s="254"/>
      <c r="AT48" s="256"/>
      <c r="AU48" s="258"/>
      <c r="AV48" s="258"/>
      <c r="AW48" s="259"/>
      <c r="AX48" s="259"/>
      <c r="AY48" s="259"/>
      <c r="AZ48" s="258"/>
      <c r="BA48" s="258"/>
      <c r="BB48" s="258"/>
      <c r="BC48" s="259"/>
      <c r="BD48" s="259"/>
      <c r="BE48" s="259"/>
      <c r="BF48" s="258"/>
      <c r="BG48" s="258"/>
      <c r="BH48" s="258"/>
      <c r="BI48" s="259"/>
      <c r="BJ48" s="259"/>
      <c r="BK48" s="259"/>
      <c r="BL48" s="258"/>
      <c r="BM48" s="258"/>
      <c r="BN48" s="258"/>
      <c r="BO48" s="202"/>
      <c r="BP48" s="240"/>
      <c r="BQ48" s="67"/>
      <c r="BV48" s="224">
        <v>84</v>
      </c>
      <c r="BW48" s="222">
        <v>13</v>
      </c>
    </row>
    <row r="49" spans="1:75" s="18" customFormat="1" ht="54" customHeight="1">
      <c r="A49" s="263"/>
      <c r="B49" s="169" t="s">
        <v>367</v>
      </c>
      <c r="C49" s="264" t="str">
        <f>IF(ISERROR(VLOOKUP(B49,'KAYIT LİSTESİ'!$B$4:$H$904,2,0)),"",(VLOOKUP(B49,'KAYIT LİSTESİ'!$B$4:$H$904,2,0)))</f>
        <v/>
      </c>
      <c r="D49" s="265" t="str">
        <f>IF(ISERROR(VLOOKUP(B49,'KAYIT LİSTESİ'!$B$4:$H$904,4,0)),"",(VLOOKUP(B49,'KAYIT LİSTESİ'!$B$4:$H$904,4,0)))</f>
        <v/>
      </c>
      <c r="E49" s="266" t="str">
        <f>IF(ISERROR(VLOOKUP(B49,'KAYIT LİSTESİ'!$B$4:$H$904,5,0)),"",(VLOOKUP(B49,'KAYIT LİSTESİ'!$B$4:$H$904,5,0)))</f>
        <v/>
      </c>
      <c r="F49" s="266" t="str">
        <f>IF(ISERROR(VLOOKUP(B49,'KAYIT LİSTESİ'!$B$4:$H$904,6,0)),"",(VLOOKUP(B49,'KAYIT LİSTESİ'!$B$4:$H$904,6,0)))</f>
        <v/>
      </c>
      <c r="G49" s="254"/>
      <c r="H49" s="254"/>
      <c r="I49" s="254"/>
      <c r="J49" s="255"/>
      <c r="K49" s="256"/>
      <c r="L49" s="256"/>
      <c r="M49" s="254"/>
      <c r="N49" s="257"/>
      <c r="O49" s="254"/>
      <c r="P49" s="256"/>
      <c r="Q49" s="256"/>
      <c r="R49" s="256"/>
      <c r="S49" s="254"/>
      <c r="T49" s="254"/>
      <c r="U49" s="254"/>
      <c r="V49" s="256"/>
      <c r="W49" s="256"/>
      <c r="X49" s="256"/>
      <c r="Y49" s="254"/>
      <c r="Z49" s="254"/>
      <c r="AA49" s="254"/>
      <c r="AB49" s="256"/>
      <c r="AC49" s="256"/>
      <c r="AD49" s="256"/>
      <c r="AE49" s="254"/>
      <c r="AF49" s="254"/>
      <c r="AG49" s="254"/>
      <c r="AH49" s="256"/>
      <c r="AI49" s="256"/>
      <c r="AJ49" s="256"/>
      <c r="AK49" s="254"/>
      <c r="AL49" s="254"/>
      <c r="AM49" s="254"/>
      <c r="AN49" s="256"/>
      <c r="AO49" s="256"/>
      <c r="AP49" s="256"/>
      <c r="AQ49" s="254"/>
      <c r="AR49" s="254"/>
      <c r="AS49" s="254"/>
      <c r="AT49" s="256"/>
      <c r="AU49" s="258"/>
      <c r="AV49" s="258"/>
      <c r="AW49" s="259"/>
      <c r="AX49" s="259"/>
      <c r="AY49" s="259"/>
      <c r="AZ49" s="258"/>
      <c r="BA49" s="258"/>
      <c r="BB49" s="258"/>
      <c r="BC49" s="259"/>
      <c r="BD49" s="259"/>
      <c r="BE49" s="259"/>
      <c r="BF49" s="258"/>
      <c r="BG49" s="258"/>
      <c r="BH49" s="258"/>
      <c r="BI49" s="259"/>
      <c r="BJ49" s="259"/>
      <c r="BK49" s="259"/>
      <c r="BL49" s="258"/>
      <c r="BM49" s="258"/>
      <c r="BN49" s="258"/>
      <c r="BO49" s="202"/>
      <c r="BP49" s="240"/>
      <c r="BQ49" s="67"/>
      <c r="BV49" s="224">
        <v>86</v>
      </c>
      <c r="BW49" s="222">
        <v>14</v>
      </c>
    </row>
    <row r="50" spans="1:75" s="18" customFormat="1" ht="54" customHeight="1">
      <c r="A50" s="263"/>
      <c r="B50" s="169" t="s">
        <v>368</v>
      </c>
      <c r="C50" s="264" t="str">
        <f>IF(ISERROR(VLOOKUP(B50,'KAYIT LİSTESİ'!$B$4:$H$904,2,0)),"",(VLOOKUP(B50,'KAYIT LİSTESİ'!$B$4:$H$904,2,0)))</f>
        <v/>
      </c>
      <c r="D50" s="265" t="str">
        <f>IF(ISERROR(VLOOKUP(B50,'KAYIT LİSTESİ'!$B$4:$H$904,4,0)),"",(VLOOKUP(B50,'KAYIT LİSTESİ'!$B$4:$H$904,4,0)))</f>
        <v/>
      </c>
      <c r="E50" s="266" t="str">
        <f>IF(ISERROR(VLOOKUP(B50,'KAYIT LİSTESİ'!$B$4:$H$904,5,0)),"",(VLOOKUP(B50,'KAYIT LİSTESİ'!$B$4:$H$904,5,0)))</f>
        <v/>
      </c>
      <c r="F50" s="266" t="str">
        <f>IF(ISERROR(VLOOKUP(B50,'KAYIT LİSTESİ'!$B$4:$H$904,6,0)),"",(VLOOKUP(B50,'KAYIT LİSTESİ'!$B$4:$H$904,6,0)))</f>
        <v/>
      </c>
      <c r="G50" s="254"/>
      <c r="H50" s="254"/>
      <c r="I50" s="254"/>
      <c r="J50" s="255"/>
      <c r="K50" s="256"/>
      <c r="L50" s="256"/>
      <c r="M50" s="254"/>
      <c r="N50" s="257"/>
      <c r="O50" s="254"/>
      <c r="P50" s="256"/>
      <c r="Q50" s="256"/>
      <c r="R50" s="256"/>
      <c r="S50" s="254"/>
      <c r="T50" s="254"/>
      <c r="U50" s="254"/>
      <c r="V50" s="256"/>
      <c r="W50" s="256"/>
      <c r="X50" s="256"/>
      <c r="Y50" s="254"/>
      <c r="Z50" s="254"/>
      <c r="AA50" s="254"/>
      <c r="AB50" s="256"/>
      <c r="AC50" s="256"/>
      <c r="AD50" s="256"/>
      <c r="AE50" s="254"/>
      <c r="AF50" s="254"/>
      <c r="AG50" s="254"/>
      <c r="AH50" s="256"/>
      <c r="AI50" s="256"/>
      <c r="AJ50" s="256"/>
      <c r="AK50" s="254"/>
      <c r="AL50" s="254"/>
      <c r="AM50" s="254"/>
      <c r="AN50" s="256"/>
      <c r="AO50" s="256"/>
      <c r="AP50" s="256"/>
      <c r="AQ50" s="254"/>
      <c r="AR50" s="254"/>
      <c r="AS50" s="254"/>
      <c r="AT50" s="256"/>
      <c r="AU50" s="258"/>
      <c r="AV50" s="258"/>
      <c r="AW50" s="259"/>
      <c r="AX50" s="259"/>
      <c r="AY50" s="259"/>
      <c r="AZ50" s="258"/>
      <c r="BA50" s="258"/>
      <c r="BB50" s="258"/>
      <c r="BC50" s="259"/>
      <c r="BD50" s="259"/>
      <c r="BE50" s="259"/>
      <c r="BF50" s="258"/>
      <c r="BG50" s="258"/>
      <c r="BH50" s="258"/>
      <c r="BI50" s="259"/>
      <c r="BJ50" s="259"/>
      <c r="BK50" s="259"/>
      <c r="BL50" s="258"/>
      <c r="BM50" s="258"/>
      <c r="BN50" s="258"/>
      <c r="BO50" s="202"/>
      <c r="BP50" s="240"/>
      <c r="BQ50" s="67"/>
      <c r="BV50" s="224">
        <v>88</v>
      </c>
      <c r="BW50" s="222">
        <v>15</v>
      </c>
    </row>
    <row r="51" spans="1:75" s="18" customFormat="1" ht="54" customHeight="1">
      <c r="A51" s="263"/>
      <c r="B51" s="169" t="s">
        <v>369</v>
      </c>
      <c r="C51" s="264" t="str">
        <f>IF(ISERROR(VLOOKUP(B51,'KAYIT LİSTESİ'!$B$4:$H$904,2,0)),"",(VLOOKUP(B51,'KAYIT LİSTESİ'!$B$4:$H$904,2,0)))</f>
        <v/>
      </c>
      <c r="D51" s="265" t="str">
        <f>IF(ISERROR(VLOOKUP(B51,'KAYIT LİSTESİ'!$B$4:$H$904,4,0)),"",(VLOOKUP(B51,'KAYIT LİSTESİ'!$B$4:$H$904,4,0)))</f>
        <v/>
      </c>
      <c r="E51" s="266" t="str">
        <f>IF(ISERROR(VLOOKUP(B51,'KAYIT LİSTESİ'!$B$4:$H$904,5,0)),"",(VLOOKUP(B51,'KAYIT LİSTESİ'!$B$4:$H$904,5,0)))</f>
        <v/>
      </c>
      <c r="F51" s="266" t="str">
        <f>IF(ISERROR(VLOOKUP(B51,'KAYIT LİSTESİ'!$B$4:$H$904,6,0)),"",(VLOOKUP(B51,'KAYIT LİSTESİ'!$B$4:$H$904,6,0)))</f>
        <v/>
      </c>
      <c r="G51" s="254"/>
      <c r="H51" s="254"/>
      <c r="I51" s="254"/>
      <c r="J51" s="255"/>
      <c r="K51" s="256"/>
      <c r="L51" s="256"/>
      <c r="M51" s="254"/>
      <c r="N51" s="257"/>
      <c r="O51" s="254"/>
      <c r="P51" s="256"/>
      <c r="Q51" s="256"/>
      <c r="R51" s="256"/>
      <c r="S51" s="254"/>
      <c r="T51" s="254"/>
      <c r="U51" s="254"/>
      <c r="V51" s="256"/>
      <c r="W51" s="256"/>
      <c r="X51" s="256"/>
      <c r="Y51" s="254"/>
      <c r="Z51" s="254"/>
      <c r="AA51" s="254"/>
      <c r="AB51" s="256"/>
      <c r="AC51" s="256"/>
      <c r="AD51" s="256"/>
      <c r="AE51" s="254"/>
      <c r="AF51" s="254"/>
      <c r="AG51" s="254"/>
      <c r="AH51" s="256"/>
      <c r="AI51" s="256"/>
      <c r="AJ51" s="256"/>
      <c r="AK51" s="254"/>
      <c r="AL51" s="254"/>
      <c r="AM51" s="254"/>
      <c r="AN51" s="256"/>
      <c r="AO51" s="256"/>
      <c r="AP51" s="256"/>
      <c r="AQ51" s="254"/>
      <c r="AR51" s="254"/>
      <c r="AS51" s="254"/>
      <c r="AT51" s="256"/>
      <c r="AU51" s="258"/>
      <c r="AV51" s="258"/>
      <c r="AW51" s="259"/>
      <c r="AX51" s="259"/>
      <c r="AY51" s="259"/>
      <c r="AZ51" s="258"/>
      <c r="BA51" s="258"/>
      <c r="BB51" s="258"/>
      <c r="BC51" s="259"/>
      <c r="BD51" s="259"/>
      <c r="BE51" s="259"/>
      <c r="BF51" s="258"/>
      <c r="BG51" s="258"/>
      <c r="BH51" s="258"/>
      <c r="BI51" s="259"/>
      <c r="BJ51" s="259"/>
      <c r="BK51" s="259"/>
      <c r="BL51" s="258"/>
      <c r="BM51" s="258"/>
      <c r="BN51" s="258"/>
      <c r="BO51" s="202"/>
      <c r="BP51" s="240"/>
      <c r="BQ51" s="67"/>
      <c r="BV51" s="224">
        <v>90</v>
      </c>
      <c r="BW51" s="222">
        <v>16</v>
      </c>
    </row>
    <row r="52" spans="1:75" s="18" customFormat="1" ht="54" customHeight="1">
      <c r="A52" s="263"/>
      <c r="B52" s="169" t="s">
        <v>370</v>
      </c>
      <c r="C52" s="264" t="str">
        <f>IF(ISERROR(VLOOKUP(B52,'KAYIT LİSTESİ'!$B$4:$H$904,2,0)),"",(VLOOKUP(B52,'KAYIT LİSTESİ'!$B$4:$H$904,2,0)))</f>
        <v/>
      </c>
      <c r="D52" s="265" t="str">
        <f>IF(ISERROR(VLOOKUP(B52,'KAYIT LİSTESİ'!$B$4:$H$904,4,0)),"",(VLOOKUP(B52,'KAYIT LİSTESİ'!$B$4:$H$904,4,0)))</f>
        <v/>
      </c>
      <c r="E52" s="266" t="str">
        <f>IF(ISERROR(VLOOKUP(B52,'KAYIT LİSTESİ'!$B$4:$H$904,5,0)),"",(VLOOKUP(B52,'KAYIT LİSTESİ'!$B$4:$H$904,5,0)))</f>
        <v/>
      </c>
      <c r="F52" s="266" t="str">
        <f>IF(ISERROR(VLOOKUP(B52,'KAYIT LİSTESİ'!$B$4:$H$904,6,0)),"",(VLOOKUP(B52,'KAYIT LİSTESİ'!$B$4:$H$904,6,0)))</f>
        <v/>
      </c>
      <c r="G52" s="254"/>
      <c r="H52" s="254"/>
      <c r="I52" s="254"/>
      <c r="J52" s="255"/>
      <c r="K52" s="256"/>
      <c r="L52" s="256"/>
      <c r="M52" s="254"/>
      <c r="N52" s="257"/>
      <c r="O52" s="254"/>
      <c r="P52" s="256"/>
      <c r="Q52" s="256"/>
      <c r="R52" s="256"/>
      <c r="S52" s="254"/>
      <c r="T52" s="254"/>
      <c r="U52" s="254"/>
      <c r="V52" s="256"/>
      <c r="W52" s="256"/>
      <c r="X52" s="256"/>
      <c r="Y52" s="254"/>
      <c r="Z52" s="254"/>
      <c r="AA52" s="254"/>
      <c r="AB52" s="256"/>
      <c r="AC52" s="256"/>
      <c r="AD52" s="256"/>
      <c r="AE52" s="254"/>
      <c r="AF52" s="254"/>
      <c r="AG52" s="254"/>
      <c r="AH52" s="256"/>
      <c r="AI52" s="256"/>
      <c r="AJ52" s="256"/>
      <c r="AK52" s="254"/>
      <c r="AL52" s="254"/>
      <c r="AM52" s="254"/>
      <c r="AN52" s="256"/>
      <c r="AO52" s="256"/>
      <c r="AP52" s="256"/>
      <c r="AQ52" s="254"/>
      <c r="AR52" s="254"/>
      <c r="AS52" s="254"/>
      <c r="AT52" s="256"/>
      <c r="AU52" s="258"/>
      <c r="AV52" s="258"/>
      <c r="AW52" s="259"/>
      <c r="AX52" s="259"/>
      <c r="AY52" s="259"/>
      <c r="AZ52" s="258"/>
      <c r="BA52" s="258"/>
      <c r="BB52" s="258"/>
      <c r="BC52" s="259"/>
      <c r="BD52" s="259"/>
      <c r="BE52" s="259"/>
      <c r="BF52" s="258"/>
      <c r="BG52" s="258"/>
      <c r="BH52" s="258"/>
      <c r="BI52" s="259"/>
      <c r="BJ52" s="259"/>
      <c r="BK52" s="259"/>
      <c r="BL52" s="258"/>
      <c r="BM52" s="258"/>
      <c r="BN52" s="258"/>
      <c r="BO52" s="202"/>
      <c r="BP52" s="240"/>
      <c r="BQ52" s="67"/>
      <c r="BV52" s="224">
        <v>92</v>
      </c>
      <c r="BW52" s="222">
        <v>17</v>
      </c>
    </row>
    <row r="53" spans="1:75" s="18" customFormat="1" ht="54" customHeight="1">
      <c r="A53" s="263"/>
      <c r="B53" s="169" t="s">
        <v>371</v>
      </c>
      <c r="C53" s="264" t="str">
        <f>IF(ISERROR(VLOOKUP(B53,'KAYIT LİSTESİ'!$B$4:$H$904,2,0)),"",(VLOOKUP(B53,'KAYIT LİSTESİ'!$B$4:$H$904,2,0)))</f>
        <v/>
      </c>
      <c r="D53" s="265" t="str">
        <f>IF(ISERROR(VLOOKUP(B53,'KAYIT LİSTESİ'!$B$4:$H$904,4,0)),"",(VLOOKUP(B53,'KAYIT LİSTESİ'!$B$4:$H$904,4,0)))</f>
        <v/>
      </c>
      <c r="E53" s="266" t="str">
        <f>IF(ISERROR(VLOOKUP(B53,'KAYIT LİSTESİ'!$B$4:$H$904,5,0)),"",(VLOOKUP(B53,'KAYIT LİSTESİ'!$B$4:$H$904,5,0)))</f>
        <v/>
      </c>
      <c r="F53" s="266" t="str">
        <f>IF(ISERROR(VLOOKUP(B53,'KAYIT LİSTESİ'!$B$4:$H$904,6,0)),"",(VLOOKUP(B53,'KAYIT LİSTESİ'!$B$4:$H$904,6,0)))</f>
        <v/>
      </c>
      <c r="G53" s="254"/>
      <c r="H53" s="254"/>
      <c r="I53" s="254"/>
      <c r="J53" s="255"/>
      <c r="K53" s="256"/>
      <c r="L53" s="256"/>
      <c r="M53" s="254"/>
      <c r="N53" s="257"/>
      <c r="O53" s="254"/>
      <c r="P53" s="256"/>
      <c r="Q53" s="256"/>
      <c r="R53" s="256"/>
      <c r="S53" s="254"/>
      <c r="T53" s="254"/>
      <c r="U53" s="254"/>
      <c r="V53" s="256"/>
      <c r="W53" s="256"/>
      <c r="X53" s="256"/>
      <c r="Y53" s="254"/>
      <c r="Z53" s="254"/>
      <c r="AA53" s="254"/>
      <c r="AB53" s="256"/>
      <c r="AC53" s="256"/>
      <c r="AD53" s="256"/>
      <c r="AE53" s="254"/>
      <c r="AF53" s="254"/>
      <c r="AG53" s="254"/>
      <c r="AH53" s="256"/>
      <c r="AI53" s="256"/>
      <c r="AJ53" s="256"/>
      <c r="AK53" s="254"/>
      <c r="AL53" s="254"/>
      <c r="AM53" s="254"/>
      <c r="AN53" s="256"/>
      <c r="AO53" s="256"/>
      <c r="AP53" s="256"/>
      <c r="AQ53" s="254"/>
      <c r="AR53" s="254"/>
      <c r="AS53" s="254"/>
      <c r="AT53" s="256"/>
      <c r="AU53" s="258"/>
      <c r="AV53" s="258"/>
      <c r="AW53" s="259"/>
      <c r="AX53" s="259"/>
      <c r="AY53" s="259"/>
      <c r="AZ53" s="258"/>
      <c r="BA53" s="258"/>
      <c r="BB53" s="258"/>
      <c r="BC53" s="259"/>
      <c r="BD53" s="259"/>
      <c r="BE53" s="259"/>
      <c r="BF53" s="258"/>
      <c r="BG53" s="258"/>
      <c r="BH53" s="258"/>
      <c r="BI53" s="259"/>
      <c r="BJ53" s="259"/>
      <c r="BK53" s="259"/>
      <c r="BL53" s="258"/>
      <c r="BM53" s="258"/>
      <c r="BN53" s="258"/>
      <c r="BO53" s="202"/>
      <c r="BP53" s="240"/>
      <c r="BQ53" s="67"/>
      <c r="BV53" s="224">
        <v>94</v>
      </c>
      <c r="BW53" s="222">
        <v>18</v>
      </c>
    </row>
    <row r="54" spans="1:75" s="18" customFormat="1" ht="54" customHeight="1">
      <c r="A54" s="263"/>
      <c r="B54" s="169" t="s">
        <v>372</v>
      </c>
      <c r="C54" s="264" t="str">
        <f>IF(ISERROR(VLOOKUP(B54,'KAYIT LİSTESİ'!$B$4:$H$904,2,0)),"",(VLOOKUP(B54,'KAYIT LİSTESİ'!$B$4:$H$904,2,0)))</f>
        <v/>
      </c>
      <c r="D54" s="265" t="str">
        <f>IF(ISERROR(VLOOKUP(B54,'KAYIT LİSTESİ'!$B$4:$H$904,4,0)),"",(VLOOKUP(B54,'KAYIT LİSTESİ'!$B$4:$H$904,4,0)))</f>
        <v/>
      </c>
      <c r="E54" s="266" t="str">
        <f>IF(ISERROR(VLOOKUP(B54,'KAYIT LİSTESİ'!$B$4:$H$904,5,0)),"",(VLOOKUP(B54,'KAYIT LİSTESİ'!$B$4:$H$904,5,0)))</f>
        <v/>
      </c>
      <c r="F54" s="266" t="str">
        <f>IF(ISERROR(VLOOKUP(B54,'KAYIT LİSTESİ'!$B$4:$H$904,6,0)),"",(VLOOKUP(B54,'KAYIT LİSTESİ'!$B$4:$H$904,6,0)))</f>
        <v/>
      </c>
      <c r="G54" s="254"/>
      <c r="H54" s="254"/>
      <c r="I54" s="254"/>
      <c r="J54" s="255"/>
      <c r="K54" s="256"/>
      <c r="L54" s="256"/>
      <c r="M54" s="254"/>
      <c r="N54" s="257"/>
      <c r="O54" s="254"/>
      <c r="P54" s="256"/>
      <c r="Q54" s="256"/>
      <c r="R54" s="256"/>
      <c r="S54" s="254"/>
      <c r="T54" s="254"/>
      <c r="U54" s="254"/>
      <c r="V54" s="256"/>
      <c r="W54" s="256"/>
      <c r="X54" s="256"/>
      <c r="Y54" s="254"/>
      <c r="Z54" s="254"/>
      <c r="AA54" s="254"/>
      <c r="AB54" s="256"/>
      <c r="AC54" s="256"/>
      <c r="AD54" s="256"/>
      <c r="AE54" s="254"/>
      <c r="AF54" s="254"/>
      <c r="AG54" s="254"/>
      <c r="AH54" s="256"/>
      <c r="AI54" s="256"/>
      <c r="AJ54" s="256"/>
      <c r="AK54" s="254"/>
      <c r="AL54" s="254"/>
      <c r="AM54" s="254"/>
      <c r="AN54" s="256"/>
      <c r="AO54" s="256"/>
      <c r="AP54" s="256"/>
      <c r="AQ54" s="254"/>
      <c r="AR54" s="254"/>
      <c r="AS54" s="254"/>
      <c r="AT54" s="256"/>
      <c r="AU54" s="258"/>
      <c r="AV54" s="258"/>
      <c r="AW54" s="259"/>
      <c r="AX54" s="259"/>
      <c r="AY54" s="259"/>
      <c r="AZ54" s="258"/>
      <c r="BA54" s="258"/>
      <c r="BB54" s="258"/>
      <c r="BC54" s="259"/>
      <c r="BD54" s="259"/>
      <c r="BE54" s="259"/>
      <c r="BF54" s="258"/>
      <c r="BG54" s="258"/>
      <c r="BH54" s="258"/>
      <c r="BI54" s="259"/>
      <c r="BJ54" s="259"/>
      <c r="BK54" s="259"/>
      <c r="BL54" s="258"/>
      <c r="BM54" s="258"/>
      <c r="BN54" s="258"/>
      <c r="BO54" s="202"/>
      <c r="BP54" s="240"/>
      <c r="BQ54" s="67"/>
      <c r="BV54" s="224">
        <v>96</v>
      </c>
      <c r="BW54" s="222">
        <v>19</v>
      </c>
    </row>
    <row r="55" spans="1:75" s="18" customFormat="1" ht="54" customHeight="1">
      <c r="A55" s="263"/>
      <c r="B55" s="169" t="s">
        <v>373</v>
      </c>
      <c r="C55" s="264" t="str">
        <f>IF(ISERROR(VLOOKUP(B55,'KAYIT LİSTESİ'!$B$4:$H$904,2,0)),"",(VLOOKUP(B55,'KAYIT LİSTESİ'!$B$4:$H$904,2,0)))</f>
        <v/>
      </c>
      <c r="D55" s="265" t="str">
        <f>IF(ISERROR(VLOOKUP(B55,'KAYIT LİSTESİ'!$B$4:$H$904,4,0)),"",(VLOOKUP(B55,'KAYIT LİSTESİ'!$B$4:$H$904,4,0)))</f>
        <v/>
      </c>
      <c r="E55" s="266" t="str">
        <f>IF(ISERROR(VLOOKUP(B55,'KAYIT LİSTESİ'!$B$4:$H$904,5,0)),"",(VLOOKUP(B55,'KAYIT LİSTESİ'!$B$4:$H$904,5,0)))</f>
        <v/>
      </c>
      <c r="F55" s="266" t="str">
        <f>IF(ISERROR(VLOOKUP(B55,'KAYIT LİSTESİ'!$B$4:$H$904,6,0)),"",(VLOOKUP(B55,'KAYIT LİSTESİ'!$B$4:$H$904,6,0)))</f>
        <v/>
      </c>
      <c r="G55" s="254"/>
      <c r="H55" s="254"/>
      <c r="I55" s="254"/>
      <c r="J55" s="255"/>
      <c r="K55" s="256"/>
      <c r="L55" s="256"/>
      <c r="M55" s="254"/>
      <c r="N55" s="257"/>
      <c r="O55" s="254"/>
      <c r="P55" s="256"/>
      <c r="Q55" s="256"/>
      <c r="R55" s="256"/>
      <c r="S55" s="254"/>
      <c r="T55" s="254"/>
      <c r="U55" s="254"/>
      <c r="V55" s="256"/>
      <c r="W55" s="256"/>
      <c r="X55" s="256"/>
      <c r="Y55" s="254"/>
      <c r="Z55" s="254"/>
      <c r="AA55" s="254"/>
      <c r="AB55" s="256"/>
      <c r="AC55" s="256"/>
      <c r="AD55" s="256"/>
      <c r="AE55" s="254"/>
      <c r="AF55" s="254"/>
      <c r="AG55" s="254"/>
      <c r="AH55" s="256"/>
      <c r="AI55" s="256"/>
      <c r="AJ55" s="256"/>
      <c r="AK55" s="254"/>
      <c r="AL55" s="254"/>
      <c r="AM55" s="254"/>
      <c r="AN55" s="256"/>
      <c r="AO55" s="256"/>
      <c r="AP55" s="256"/>
      <c r="AQ55" s="254"/>
      <c r="AR55" s="254"/>
      <c r="AS55" s="254"/>
      <c r="AT55" s="256"/>
      <c r="AU55" s="258"/>
      <c r="AV55" s="258"/>
      <c r="AW55" s="259"/>
      <c r="AX55" s="259"/>
      <c r="AY55" s="259"/>
      <c r="AZ55" s="258"/>
      <c r="BA55" s="258"/>
      <c r="BB55" s="258"/>
      <c r="BC55" s="259"/>
      <c r="BD55" s="259"/>
      <c r="BE55" s="259"/>
      <c r="BF55" s="258"/>
      <c r="BG55" s="258"/>
      <c r="BH55" s="258"/>
      <c r="BI55" s="259"/>
      <c r="BJ55" s="259"/>
      <c r="BK55" s="259"/>
      <c r="BL55" s="258"/>
      <c r="BM55" s="258"/>
      <c r="BN55" s="258"/>
      <c r="BO55" s="202"/>
      <c r="BP55" s="240"/>
      <c r="BQ55" s="67"/>
      <c r="BV55" s="224">
        <v>98</v>
      </c>
      <c r="BW55" s="222">
        <v>20</v>
      </c>
    </row>
    <row r="56" spans="1:75" s="18" customFormat="1" ht="54" customHeight="1">
      <c r="A56" s="263"/>
      <c r="B56" s="169" t="s">
        <v>374</v>
      </c>
      <c r="C56" s="264" t="str">
        <f>IF(ISERROR(VLOOKUP(B56,'KAYIT LİSTESİ'!$B$4:$H$904,2,0)),"",(VLOOKUP(B56,'KAYIT LİSTESİ'!$B$4:$H$904,2,0)))</f>
        <v/>
      </c>
      <c r="D56" s="265" t="str">
        <f>IF(ISERROR(VLOOKUP(B56,'KAYIT LİSTESİ'!$B$4:$H$904,4,0)),"",(VLOOKUP(B56,'KAYIT LİSTESİ'!$B$4:$H$904,4,0)))</f>
        <v/>
      </c>
      <c r="E56" s="266" t="str">
        <f>IF(ISERROR(VLOOKUP(B56,'KAYIT LİSTESİ'!$B$4:$H$904,5,0)),"",(VLOOKUP(B56,'KAYIT LİSTESİ'!$B$4:$H$904,5,0)))</f>
        <v/>
      </c>
      <c r="F56" s="266" t="str">
        <f>IF(ISERROR(VLOOKUP(B56,'KAYIT LİSTESİ'!$B$4:$H$904,6,0)),"",(VLOOKUP(B56,'KAYIT LİSTESİ'!$B$4:$H$904,6,0)))</f>
        <v/>
      </c>
      <c r="G56" s="254"/>
      <c r="H56" s="254"/>
      <c r="I56" s="254"/>
      <c r="J56" s="255"/>
      <c r="K56" s="256"/>
      <c r="L56" s="256"/>
      <c r="M56" s="254"/>
      <c r="N56" s="257"/>
      <c r="O56" s="254"/>
      <c r="P56" s="256"/>
      <c r="Q56" s="256"/>
      <c r="R56" s="256"/>
      <c r="S56" s="254"/>
      <c r="T56" s="254"/>
      <c r="U56" s="254"/>
      <c r="V56" s="256"/>
      <c r="W56" s="256"/>
      <c r="X56" s="256"/>
      <c r="Y56" s="254"/>
      <c r="Z56" s="254"/>
      <c r="AA56" s="254"/>
      <c r="AB56" s="256"/>
      <c r="AC56" s="256"/>
      <c r="AD56" s="256"/>
      <c r="AE56" s="254"/>
      <c r="AF56" s="254"/>
      <c r="AG56" s="254"/>
      <c r="AH56" s="256"/>
      <c r="AI56" s="256"/>
      <c r="AJ56" s="256"/>
      <c r="AK56" s="254"/>
      <c r="AL56" s="254"/>
      <c r="AM56" s="254"/>
      <c r="AN56" s="256"/>
      <c r="AO56" s="256"/>
      <c r="AP56" s="256"/>
      <c r="AQ56" s="254"/>
      <c r="AR56" s="254"/>
      <c r="AS56" s="254"/>
      <c r="AT56" s="256"/>
      <c r="AU56" s="258"/>
      <c r="AV56" s="258"/>
      <c r="AW56" s="259"/>
      <c r="AX56" s="259"/>
      <c r="AY56" s="259"/>
      <c r="AZ56" s="258"/>
      <c r="BA56" s="258"/>
      <c r="BB56" s="258"/>
      <c r="BC56" s="259"/>
      <c r="BD56" s="259"/>
      <c r="BE56" s="259"/>
      <c r="BF56" s="258"/>
      <c r="BG56" s="258"/>
      <c r="BH56" s="258"/>
      <c r="BI56" s="259"/>
      <c r="BJ56" s="259"/>
      <c r="BK56" s="259"/>
      <c r="BL56" s="258"/>
      <c r="BM56" s="258"/>
      <c r="BN56" s="258"/>
      <c r="BO56" s="202"/>
      <c r="BP56" s="240"/>
      <c r="BQ56" s="67"/>
      <c r="BV56" s="224">
        <v>100</v>
      </c>
      <c r="BW56" s="222">
        <v>21</v>
      </c>
    </row>
    <row r="57" spans="1:75" s="18" customFormat="1" ht="54" customHeight="1">
      <c r="A57" s="263"/>
      <c r="B57" s="169" t="s">
        <v>375</v>
      </c>
      <c r="C57" s="264" t="str">
        <f>IF(ISERROR(VLOOKUP(B57,'KAYIT LİSTESİ'!$B$4:$H$904,2,0)),"",(VLOOKUP(B57,'KAYIT LİSTESİ'!$B$4:$H$904,2,0)))</f>
        <v/>
      </c>
      <c r="D57" s="265" t="str">
        <f>IF(ISERROR(VLOOKUP(B57,'KAYIT LİSTESİ'!$B$4:$H$904,4,0)),"",(VLOOKUP(B57,'KAYIT LİSTESİ'!$B$4:$H$904,4,0)))</f>
        <v/>
      </c>
      <c r="E57" s="266" t="str">
        <f>IF(ISERROR(VLOOKUP(B57,'KAYIT LİSTESİ'!$B$4:$H$904,5,0)),"",(VLOOKUP(B57,'KAYIT LİSTESİ'!$B$4:$H$904,5,0)))</f>
        <v/>
      </c>
      <c r="F57" s="266" t="str">
        <f>IF(ISERROR(VLOOKUP(B57,'KAYIT LİSTESİ'!$B$4:$H$904,6,0)),"",(VLOOKUP(B57,'KAYIT LİSTESİ'!$B$4:$H$904,6,0)))</f>
        <v/>
      </c>
      <c r="G57" s="254"/>
      <c r="H57" s="254"/>
      <c r="I57" s="254"/>
      <c r="J57" s="255"/>
      <c r="K57" s="256"/>
      <c r="L57" s="256"/>
      <c r="M57" s="254"/>
      <c r="N57" s="257"/>
      <c r="O57" s="254"/>
      <c r="P57" s="256"/>
      <c r="Q57" s="256"/>
      <c r="R57" s="256"/>
      <c r="S57" s="254"/>
      <c r="T57" s="254"/>
      <c r="U57" s="254"/>
      <c r="V57" s="256"/>
      <c r="W57" s="256"/>
      <c r="X57" s="256"/>
      <c r="Y57" s="254"/>
      <c r="Z57" s="254"/>
      <c r="AA57" s="254"/>
      <c r="AB57" s="256"/>
      <c r="AC57" s="256"/>
      <c r="AD57" s="256"/>
      <c r="AE57" s="254"/>
      <c r="AF57" s="254"/>
      <c r="AG57" s="254"/>
      <c r="AH57" s="256"/>
      <c r="AI57" s="256"/>
      <c r="AJ57" s="256"/>
      <c r="AK57" s="254"/>
      <c r="AL57" s="254"/>
      <c r="AM57" s="254"/>
      <c r="AN57" s="256"/>
      <c r="AO57" s="256"/>
      <c r="AP57" s="256"/>
      <c r="AQ57" s="254"/>
      <c r="AR57" s="254"/>
      <c r="AS57" s="254"/>
      <c r="AT57" s="256"/>
      <c r="AU57" s="258"/>
      <c r="AV57" s="258"/>
      <c r="AW57" s="259"/>
      <c r="AX57" s="259"/>
      <c r="AY57" s="259"/>
      <c r="AZ57" s="258"/>
      <c r="BA57" s="258"/>
      <c r="BB57" s="258"/>
      <c r="BC57" s="259"/>
      <c r="BD57" s="259"/>
      <c r="BE57" s="259"/>
      <c r="BF57" s="258"/>
      <c r="BG57" s="258"/>
      <c r="BH57" s="258"/>
      <c r="BI57" s="259"/>
      <c r="BJ57" s="259"/>
      <c r="BK57" s="259"/>
      <c r="BL57" s="258"/>
      <c r="BM57" s="258"/>
      <c r="BN57" s="258"/>
      <c r="BO57" s="202"/>
      <c r="BP57" s="240"/>
      <c r="BQ57" s="67"/>
      <c r="BV57" s="224"/>
      <c r="BW57" s="222"/>
    </row>
    <row r="58" spans="1:75" s="18" customFormat="1" ht="54" customHeight="1">
      <c r="A58" s="263"/>
      <c r="B58" s="169" t="s">
        <v>376</v>
      </c>
      <c r="C58" s="264" t="str">
        <f>IF(ISERROR(VLOOKUP(B58,'KAYIT LİSTESİ'!$B$4:$H$904,2,0)),"",(VLOOKUP(B58,'KAYIT LİSTESİ'!$B$4:$H$904,2,0)))</f>
        <v/>
      </c>
      <c r="D58" s="265" t="str">
        <f>IF(ISERROR(VLOOKUP(B58,'KAYIT LİSTESİ'!$B$4:$H$904,4,0)),"",(VLOOKUP(B58,'KAYIT LİSTESİ'!$B$4:$H$904,4,0)))</f>
        <v/>
      </c>
      <c r="E58" s="266" t="str">
        <f>IF(ISERROR(VLOOKUP(B58,'KAYIT LİSTESİ'!$B$4:$H$904,5,0)),"",(VLOOKUP(B58,'KAYIT LİSTESİ'!$B$4:$H$904,5,0)))</f>
        <v/>
      </c>
      <c r="F58" s="266" t="str">
        <f>IF(ISERROR(VLOOKUP(B58,'KAYIT LİSTESİ'!$B$4:$H$904,6,0)),"",(VLOOKUP(B58,'KAYIT LİSTESİ'!$B$4:$H$904,6,0)))</f>
        <v/>
      </c>
      <c r="G58" s="254"/>
      <c r="H58" s="254"/>
      <c r="I58" s="254"/>
      <c r="J58" s="255"/>
      <c r="K58" s="256"/>
      <c r="L58" s="256"/>
      <c r="M58" s="254"/>
      <c r="N58" s="257"/>
      <c r="O58" s="254"/>
      <c r="P58" s="256"/>
      <c r="Q58" s="256"/>
      <c r="R58" s="256"/>
      <c r="S58" s="254"/>
      <c r="T58" s="254"/>
      <c r="U58" s="254"/>
      <c r="V58" s="256"/>
      <c r="W58" s="256"/>
      <c r="X58" s="256"/>
      <c r="Y58" s="254"/>
      <c r="Z58" s="254"/>
      <c r="AA58" s="254"/>
      <c r="AB58" s="256"/>
      <c r="AC58" s="256"/>
      <c r="AD58" s="256"/>
      <c r="AE58" s="254"/>
      <c r="AF58" s="254"/>
      <c r="AG58" s="254"/>
      <c r="AH58" s="256"/>
      <c r="AI58" s="256"/>
      <c r="AJ58" s="256"/>
      <c r="AK58" s="254"/>
      <c r="AL58" s="254"/>
      <c r="AM58" s="254"/>
      <c r="AN58" s="256"/>
      <c r="AO58" s="256"/>
      <c r="AP58" s="256"/>
      <c r="AQ58" s="254"/>
      <c r="AR58" s="254"/>
      <c r="AS58" s="254"/>
      <c r="AT58" s="256"/>
      <c r="AU58" s="258"/>
      <c r="AV58" s="258"/>
      <c r="AW58" s="259"/>
      <c r="AX58" s="259"/>
      <c r="AY58" s="259"/>
      <c r="AZ58" s="258"/>
      <c r="BA58" s="258"/>
      <c r="BB58" s="258"/>
      <c r="BC58" s="259"/>
      <c r="BD58" s="259"/>
      <c r="BE58" s="259"/>
      <c r="BF58" s="258"/>
      <c r="BG58" s="258"/>
      <c r="BH58" s="258"/>
      <c r="BI58" s="259"/>
      <c r="BJ58" s="259"/>
      <c r="BK58" s="259"/>
      <c r="BL58" s="258"/>
      <c r="BM58" s="258"/>
      <c r="BN58" s="258"/>
      <c r="BO58" s="202"/>
      <c r="BP58" s="240"/>
      <c r="BQ58" s="67"/>
      <c r="BV58" s="224"/>
      <c r="BW58" s="222"/>
    </row>
    <row r="59" spans="1:75" s="18" customFormat="1" ht="54" customHeight="1">
      <c r="A59" s="263"/>
      <c r="B59" s="169" t="s">
        <v>377</v>
      </c>
      <c r="C59" s="264" t="str">
        <f>IF(ISERROR(VLOOKUP(B59,'KAYIT LİSTESİ'!$B$4:$H$904,2,0)),"",(VLOOKUP(B59,'KAYIT LİSTESİ'!$B$4:$H$904,2,0)))</f>
        <v/>
      </c>
      <c r="D59" s="265" t="str">
        <f>IF(ISERROR(VLOOKUP(B59,'KAYIT LİSTESİ'!$B$4:$H$904,4,0)),"",(VLOOKUP(B59,'KAYIT LİSTESİ'!$B$4:$H$904,4,0)))</f>
        <v/>
      </c>
      <c r="E59" s="266" t="str">
        <f>IF(ISERROR(VLOOKUP(B59,'KAYIT LİSTESİ'!$B$4:$H$904,5,0)),"",(VLOOKUP(B59,'KAYIT LİSTESİ'!$B$4:$H$904,5,0)))</f>
        <v/>
      </c>
      <c r="F59" s="266" t="str">
        <f>IF(ISERROR(VLOOKUP(B59,'KAYIT LİSTESİ'!$B$4:$H$904,6,0)),"",(VLOOKUP(B59,'KAYIT LİSTESİ'!$B$4:$H$904,6,0)))</f>
        <v/>
      </c>
      <c r="G59" s="254"/>
      <c r="H59" s="254"/>
      <c r="I59" s="254"/>
      <c r="J59" s="255"/>
      <c r="K59" s="256"/>
      <c r="L59" s="256"/>
      <c r="M59" s="254"/>
      <c r="N59" s="257"/>
      <c r="O59" s="254"/>
      <c r="P59" s="256"/>
      <c r="Q59" s="256"/>
      <c r="R59" s="256"/>
      <c r="S59" s="254"/>
      <c r="T59" s="254"/>
      <c r="U59" s="254"/>
      <c r="V59" s="256"/>
      <c r="W59" s="256"/>
      <c r="X59" s="256"/>
      <c r="Y59" s="254"/>
      <c r="Z59" s="254"/>
      <c r="AA59" s="254"/>
      <c r="AB59" s="256"/>
      <c r="AC59" s="256"/>
      <c r="AD59" s="256"/>
      <c r="AE59" s="254"/>
      <c r="AF59" s="254"/>
      <c r="AG59" s="254"/>
      <c r="AH59" s="256"/>
      <c r="AI59" s="256"/>
      <c r="AJ59" s="256"/>
      <c r="AK59" s="254"/>
      <c r="AL59" s="254"/>
      <c r="AM59" s="254"/>
      <c r="AN59" s="256"/>
      <c r="AO59" s="256"/>
      <c r="AP59" s="256"/>
      <c r="AQ59" s="254"/>
      <c r="AR59" s="254"/>
      <c r="AS59" s="254"/>
      <c r="AT59" s="256"/>
      <c r="AU59" s="258"/>
      <c r="AV59" s="258"/>
      <c r="AW59" s="259"/>
      <c r="AX59" s="259"/>
      <c r="AY59" s="259"/>
      <c r="AZ59" s="258"/>
      <c r="BA59" s="258"/>
      <c r="BB59" s="258"/>
      <c r="BC59" s="259"/>
      <c r="BD59" s="259"/>
      <c r="BE59" s="259"/>
      <c r="BF59" s="258"/>
      <c r="BG59" s="258"/>
      <c r="BH59" s="258"/>
      <c r="BI59" s="259"/>
      <c r="BJ59" s="259"/>
      <c r="BK59" s="259"/>
      <c r="BL59" s="258"/>
      <c r="BM59" s="258"/>
      <c r="BN59" s="258"/>
      <c r="BO59" s="202"/>
      <c r="BP59" s="240"/>
      <c r="BQ59" s="67"/>
      <c r="BV59" s="224"/>
      <c r="BW59" s="222"/>
    </row>
    <row r="60" spans="1:75" s="18" customFormat="1" ht="54" customHeight="1">
      <c r="A60" s="263"/>
      <c r="B60" s="169" t="s">
        <v>378</v>
      </c>
      <c r="C60" s="264" t="str">
        <f>IF(ISERROR(VLOOKUP(B60,'KAYIT LİSTESİ'!$B$4:$H$904,2,0)),"",(VLOOKUP(B60,'KAYIT LİSTESİ'!$B$4:$H$904,2,0)))</f>
        <v/>
      </c>
      <c r="D60" s="265" t="str">
        <f>IF(ISERROR(VLOOKUP(B60,'KAYIT LİSTESİ'!$B$4:$H$904,4,0)),"",(VLOOKUP(B60,'KAYIT LİSTESİ'!$B$4:$H$904,4,0)))</f>
        <v/>
      </c>
      <c r="E60" s="266" t="str">
        <f>IF(ISERROR(VLOOKUP(B60,'KAYIT LİSTESİ'!$B$4:$H$904,5,0)),"",(VLOOKUP(B60,'KAYIT LİSTESİ'!$B$4:$H$904,5,0)))</f>
        <v/>
      </c>
      <c r="F60" s="266" t="str">
        <f>IF(ISERROR(VLOOKUP(B60,'KAYIT LİSTESİ'!$B$4:$H$904,6,0)),"",(VLOOKUP(B60,'KAYIT LİSTESİ'!$B$4:$H$904,6,0)))</f>
        <v/>
      </c>
      <c r="G60" s="254"/>
      <c r="H60" s="254"/>
      <c r="I60" s="254"/>
      <c r="J60" s="255"/>
      <c r="K60" s="256"/>
      <c r="L60" s="256"/>
      <c r="M60" s="254"/>
      <c r="N60" s="257"/>
      <c r="O60" s="254"/>
      <c r="P60" s="256"/>
      <c r="Q60" s="256"/>
      <c r="R60" s="256"/>
      <c r="S60" s="254"/>
      <c r="T60" s="254"/>
      <c r="U60" s="254"/>
      <c r="V60" s="256"/>
      <c r="W60" s="256"/>
      <c r="X60" s="256"/>
      <c r="Y60" s="254"/>
      <c r="Z60" s="254"/>
      <c r="AA60" s="254"/>
      <c r="AB60" s="256"/>
      <c r="AC60" s="256"/>
      <c r="AD60" s="256"/>
      <c r="AE60" s="254"/>
      <c r="AF60" s="254"/>
      <c r="AG60" s="254"/>
      <c r="AH60" s="256"/>
      <c r="AI60" s="256"/>
      <c r="AJ60" s="256"/>
      <c r="AK60" s="254"/>
      <c r="AL60" s="254"/>
      <c r="AM60" s="254"/>
      <c r="AN60" s="256"/>
      <c r="AO60" s="256"/>
      <c r="AP60" s="256"/>
      <c r="AQ60" s="254"/>
      <c r="AR60" s="254"/>
      <c r="AS60" s="254"/>
      <c r="AT60" s="256"/>
      <c r="AU60" s="258"/>
      <c r="AV60" s="258"/>
      <c r="AW60" s="259"/>
      <c r="AX60" s="259"/>
      <c r="AY60" s="259"/>
      <c r="AZ60" s="258"/>
      <c r="BA60" s="258"/>
      <c r="BB60" s="258"/>
      <c r="BC60" s="259"/>
      <c r="BD60" s="259"/>
      <c r="BE60" s="259"/>
      <c r="BF60" s="258"/>
      <c r="BG60" s="258"/>
      <c r="BH60" s="258"/>
      <c r="BI60" s="259"/>
      <c r="BJ60" s="259"/>
      <c r="BK60" s="259"/>
      <c r="BL60" s="258"/>
      <c r="BM60" s="258"/>
      <c r="BN60" s="258"/>
      <c r="BO60" s="202"/>
      <c r="BP60" s="240"/>
      <c r="BQ60" s="67"/>
      <c r="BV60" s="224"/>
      <c r="BW60" s="222"/>
    </row>
    <row r="61" spans="1:75" s="18" customFormat="1" ht="54" customHeight="1">
      <c r="A61" s="263"/>
      <c r="B61" s="169" t="s">
        <v>379</v>
      </c>
      <c r="C61" s="264" t="str">
        <f>IF(ISERROR(VLOOKUP(B61,'KAYIT LİSTESİ'!$B$4:$H$904,2,0)),"",(VLOOKUP(B61,'KAYIT LİSTESİ'!$B$4:$H$904,2,0)))</f>
        <v/>
      </c>
      <c r="D61" s="265" t="str">
        <f>IF(ISERROR(VLOOKUP(B61,'KAYIT LİSTESİ'!$B$4:$H$904,4,0)),"",(VLOOKUP(B61,'KAYIT LİSTESİ'!$B$4:$H$904,4,0)))</f>
        <v/>
      </c>
      <c r="E61" s="266" t="str">
        <f>IF(ISERROR(VLOOKUP(B61,'KAYIT LİSTESİ'!$B$4:$H$904,5,0)),"",(VLOOKUP(B61,'KAYIT LİSTESİ'!$B$4:$H$904,5,0)))</f>
        <v/>
      </c>
      <c r="F61" s="266" t="str">
        <f>IF(ISERROR(VLOOKUP(B61,'KAYIT LİSTESİ'!$B$4:$H$904,6,0)),"",(VLOOKUP(B61,'KAYIT LİSTESİ'!$B$4:$H$904,6,0)))</f>
        <v/>
      </c>
      <c r="G61" s="254"/>
      <c r="H61" s="254"/>
      <c r="I61" s="254"/>
      <c r="J61" s="255"/>
      <c r="K61" s="256"/>
      <c r="L61" s="256"/>
      <c r="M61" s="254"/>
      <c r="N61" s="257"/>
      <c r="O61" s="254"/>
      <c r="P61" s="256"/>
      <c r="Q61" s="256"/>
      <c r="R61" s="256"/>
      <c r="S61" s="254"/>
      <c r="T61" s="254"/>
      <c r="U61" s="254"/>
      <c r="V61" s="256"/>
      <c r="W61" s="256"/>
      <c r="X61" s="256"/>
      <c r="Y61" s="254"/>
      <c r="Z61" s="254"/>
      <c r="AA61" s="254"/>
      <c r="AB61" s="256"/>
      <c r="AC61" s="256"/>
      <c r="AD61" s="256"/>
      <c r="AE61" s="254"/>
      <c r="AF61" s="254"/>
      <c r="AG61" s="254"/>
      <c r="AH61" s="256"/>
      <c r="AI61" s="256"/>
      <c r="AJ61" s="256"/>
      <c r="AK61" s="254"/>
      <c r="AL61" s="254"/>
      <c r="AM61" s="254"/>
      <c r="AN61" s="256"/>
      <c r="AO61" s="256"/>
      <c r="AP61" s="256"/>
      <c r="AQ61" s="254"/>
      <c r="AR61" s="254"/>
      <c r="AS61" s="254"/>
      <c r="AT61" s="256"/>
      <c r="AU61" s="258"/>
      <c r="AV61" s="258"/>
      <c r="AW61" s="259"/>
      <c r="AX61" s="259"/>
      <c r="AY61" s="259"/>
      <c r="AZ61" s="258"/>
      <c r="BA61" s="258"/>
      <c r="BB61" s="258"/>
      <c r="BC61" s="259"/>
      <c r="BD61" s="259"/>
      <c r="BE61" s="259"/>
      <c r="BF61" s="258"/>
      <c r="BG61" s="258"/>
      <c r="BH61" s="258"/>
      <c r="BI61" s="259"/>
      <c r="BJ61" s="259"/>
      <c r="BK61" s="259"/>
      <c r="BL61" s="258"/>
      <c r="BM61" s="258"/>
      <c r="BN61" s="258"/>
      <c r="BO61" s="202"/>
      <c r="BP61" s="240"/>
      <c r="BQ61" s="67"/>
      <c r="BV61" s="224"/>
      <c r="BW61" s="222"/>
    </row>
    <row r="62" spans="1:75" s="18" customFormat="1" ht="54" customHeight="1">
      <c r="A62" s="263"/>
      <c r="B62" s="169" t="s">
        <v>380</v>
      </c>
      <c r="C62" s="264" t="str">
        <f>IF(ISERROR(VLOOKUP(B62,'KAYIT LİSTESİ'!$B$4:$H$904,2,0)),"",(VLOOKUP(B62,'KAYIT LİSTESİ'!$B$4:$H$904,2,0)))</f>
        <v/>
      </c>
      <c r="D62" s="265" t="str">
        <f>IF(ISERROR(VLOOKUP(B62,'KAYIT LİSTESİ'!$B$4:$H$904,4,0)),"",(VLOOKUP(B62,'KAYIT LİSTESİ'!$B$4:$H$904,4,0)))</f>
        <v/>
      </c>
      <c r="E62" s="266" t="str">
        <f>IF(ISERROR(VLOOKUP(B62,'KAYIT LİSTESİ'!$B$4:$H$904,5,0)),"",(VLOOKUP(B62,'KAYIT LİSTESİ'!$B$4:$H$904,5,0)))</f>
        <v/>
      </c>
      <c r="F62" s="266" t="str">
        <f>IF(ISERROR(VLOOKUP(B62,'KAYIT LİSTESİ'!$B$4:$H$904,6,0)),"",(VLOOKUP(B62,'KAYIT LİSTESİ'!$B$4:$H$904,6,0)))</f>
        <v/>
      </c>
      <c r="G62" s="254"/>
      <c r="H62" s="254"/>
      <c r="I62" s="254"/>
      <c r="J62" s="255"/>
      <c r="K62" s="256"/>
      <c r="L62" s="256"/>
      <c r="M62" s="254"/>
      <c r="N62" s="257"/>
      <c r="O62" s="254"/>
      <c r="P62" s="256"/>
      <c r="Q62" s="256"/>
      <c r="R62" s="256"/>
      <c r="S62" s="254"/>
      <c r="T62" s="254"/>
      <c r="U62" s="254"/>
      <c r="V62" s="256"/>
      <c r="W62" s="256"/>
      <c r="X62" s="256"/>
      <c r="Y62" s="254"/>
      <c r="Z62" s="254"/>
      <c r="AA62" s="254"/>
      <c r="AB62" s="256"/>
      <c r="AC62" s="256"/>
      <c r="AD62" s="256"/>
      <c r="AE62" s="254"/>
      <c r="AF62" s="254"/>
      <c r="AG62" s="254"/>
      <c r="AH62" s="256"/>
      <c r="AI62" s="256"/>
      <c r="AJ62" s="256"/>
      <c r="AK62" s="254"/>
      <c r="AL62" s="254"/>
      <c r="AM62" s="254"/>
      <c r="AN62" s="256"/>
      <c r="AO62" s="256"/>
      <c r="AP62" s="256"/>
      <c r="AQ62" s="254"/>
      <c r="AR62" s="254"/>
      <c r="AS62" s="254"/>
      <c r="AT62" s="256"/>
      <c r="AU62" s="258"/>
      <c r="AV62" s="258"/>
      <c r="AW62" s="259"/>
      <c r="AX62" s="259"/>
      <c r="AY62" s="259"/>
      <c r="AZ62" s="258"/>
      <c r="BA62" s="258"/>
      <c r="BB62" s="258"/>
      <c r="BC62" s="259"/>
      <c r="BD62" s="259"/>
      <c r="BE62" s="259"/>
      <c r="BF62" s="258"/>
      <c r="BG62" s="258"/>
      <c r="BH62" s="258"/>
      <c r="BI62" s="259"/>
      <c r="BJ62" s="259"/>
      <c r="BK62" s="259"/>
      <c r="BL62" s="258"/>
      <c r="BM62" s="258"/>
      <c r="BN62" s="258"/>
      <c r="BO62" s="202"/>
      <c r="BP62" s="240"/>
      <c r="BQ62" s="67"/>
      <c r="BV62" s="224"/>
      <c r="BW62" s="222"/>
    </row>
    <row r="63" spans="1:75" s="18" customFormat="1" ht="54" customHeight="1">
      <c r="A63" s="263"/>
      <c r="B63" s="169" t="s">
        <v>381</v>
      </c>
      <c r="C63" s="264" t="str">
        <f>IF(ISERROR(VLOOKUP(B63,'KAYIT LİSTESİ'!$B$4:$H$904,2,0)),"",(VLOOKUP(B63,'KAYIT LİSTESİ'!$B$4:$H$904,2,0)))</f>
        <v/>
      </c>
      <c r="D63" s="265" t="str">
        <f>IF(ISERROR(VLOOKUP(B63,'KAYIT LİSTESİ'!$B$4:$H$904,4,0)),"",(VLOOKUP(B63,'KAYIT LİSTESİ'!$B$4:$H$904,4,0)))</f>
        <v/>
      </c>
      <c r="E63" s="266" t="str">
        <f>IF(ISERROR(VLOOKUP(B63,'KAYIT LİSTESİ'!$B$4:$H$904,5,0)),"",(VLOOKUP(B63,'KAYIT LİSTESİ'!$B$4:$H$904,5,0)))</f>
        <v/>
      </c>
      <c r="F63" s="266" t="str">
        <f>IF(ISERROR(VLOOKUP(B63,'KAYIT LİSTESİ'!$B$4:$H$904,6,0)),"",(VLOOKUP(B63,'KAYIT LİSTESİ'!$B$4:$H$904,6,0)))</f>
        <v/>
      </c>
      <c r="G63" s="254"/>
      <c r="H63" s="254"/>
      <c r="I63" s="254"/>
      <c r="J63" s="255"/>
      <c r="K63" s="256"/>
      <c r="L63" s="256"/>
      <c r="M63" s="254"/>
      <c r="N63" s="257"/>
      <c r="O63" s="254"/>
      <c r="P63" s="256"/>
      <c r="Q63" s="256"/>
      <c r="R63" s="256"/>
      <c r="S63" s="254"/>
      <c r="T63" s="254"/>
      <c r="U63" s="254"/>
      <c r="V63" s="256"/>
      <c r="W63" s="256"/>
      <c r="X63" s="256"/>
      <c r="Y63" s="254"/>
      <c r="Z63" s="254"/>
      <c r="AA63" s="254"/>
      <c r="AB63" s="256"/>
      <c r="AC63" s="256"/>
      <c r="AD63" s="256"/>
      <c r="AE63" s="254"/>
      <c r="AF63" s="254"/>
      <c r="AG63" s="254"/>
      <c r="AH63" s="256"/>
      <c r="AI63" s="256"/>
      <c r="AJ63" s="256"/>
      <c r="AK63" s="254"/>
      <c r="AL63" s="254"/>
      <c r="AM63" s="254"/>
      <c r="AN63" s="256"/>
      <c r="AO63" s="256"/>
      <c r="AP63" s="256"/>
      <c r="AQ63" s="254"/>
      <c r="AR63" s="254"/>
      <c r="AS63" s="254"/>
      <c r="AT63" s="256"/>
      <c r="AU63" s="258"/>
      <c r="AV63" s="258"/>
      <c r="AW63" s="259"/>
      <c r="AX63" s="259"/>
      <c r="AY63" s="259"/>
      <c r="AZ63" s="258"/>
      <c r="BA63" s="258"/>
      <c r="BB63" s="258"/>
      <c r="BC63" s="259"/>
      <c r="BD63" s="259"/>
      <c r="BE63" s="259"/>
      <c r="BF63" s="258"/>
      <c r="BG63" s="258"/>
      <c r="BH63" s="258"/>
      <c r="BI63" s="259"/>
      <c r="BJ63" s="259"/>
      <c r="BK63" s="259"/>
      <c r="BL63" s="258"/>
      <c r="BM63" s="258"/>
      <c r="BN63" s="258"/>
      <c r="BO63" s="202"/>
      <c r="BP63" s="240"/>
      <c r="BQ63" s="67"/>
      <c r="BV63" s="224">
        <v>102</v>
      </c>
      <c r="BW63" s="222">
        <v>22</v>
      </c>
    </row>
    <row r="64" spans="1:75" s="18" customFormat="1" ht="54" customHeight="1">
      <c r="A64" s="263"/>
      <c r="B64" s="169" t="s">
        <v>382</v>
      </c>
      <c r="C64" s="264" t="str">
        <f>IF(ISERROR(VLOOKUP(B64,'KAYIT LİSTESİ'!$B$4:$H$904,2,0)),"",(VLOOKUP(B64,'KAYIT LİSTESİ'!$B$4:$H$904,2,0)))</f>
        <v/>
      </c>
      <c r="D64" s="265" t="str">
        <f>IF(ISERROR(VLOOKUP(B64,'KAYIT LİSTESİ'!$B$4:$H$904,4,0)),"",(VLOOKUP(B64,'KAYIT LİSTESİ'!$B$4:$H$904,4,0)))</f>
        <v/>
      </c>
      <c r="E64" s="266" t="str">
        <f>IF(ISERROR(VLOOKUP(B64,'KAYIT LİSTESİ'!$B$4:$H$904,5,0)),"",(VLOOKUP(B64,'KAYIT LİSTESİ'!$B$4:$H$904,5,0)))</f>
        <v/>
      </c>
      <c r="F64" s="266" t="str">
        <f>IF(ISERROR(VLOOKUP(B64,'KAYIT LİSTESİ'!$B$4:$H$904,6,0)),"",(VLOOKUP(B64,'KAYIT LİSTESİ'!$B$4:$H$904,6,0)))</f>
        <v/>
      </c>
      <c r="G64" s="254"/>
      <c r="H64" s="254"/>
      <c r="I64" s="254"/>
      <c r="J64" s="255"/>
      <c r="K64" s="256"/>
      <c r="L64" s="256"/>
      <c r="M64" s="254"/>
      <c r="N64" s="257"/>
      <c r="O64" s="254"/>
      <c r="P64" s="256"/>
      <c r="Q64" s="256"/>
      <c r="R64" s="256"/>
      <c r="S64" s="254"/>
      <c r="T64" s="254"/>
      <c r="U64" s="254"/>
      <c r="V64" s="256"/>
      <c r="W64" s="256"/>
      <c r="X64" s="256"/>
      <c r="Y64" s="254"/>
      <c r="Z64" s="254"/>
      <c r="AA64" s="254"/>
      <c r="AB64" s="256"/>
      <c r="AC64" s="256"/>
      <c r="AD64" s="256"/>
      <c r="AE64" s="254"/>
      <c r="AF64" s="254"/>
      <c r="AG64" s="254"/>
      <c r="AH64" s="256"/>
      <c r="AI64" s="256"/>
      <c r="AJ64" s="256"/>
      <c r="AK64" s="254"/>
      <c r="AL64" s="254"/>
      <c r="AM64" s="254"/>
      <c r="AN64" s="256"/>
      <c r="AO64" s="256"/>
      <c r="AP64" s="256"/>
      <c r="AQ64" s="254"/>
      <c r="AR64" s="254"/>
      <c r="AS64" s="254"/>
      <c r="AT64" s="256"/>
      <c r="AU64" s="258"/>
      <c r="AV64" s="258"/>
      <c r="AW64" s="259"/>
      <c r="AX64" s="259"/>
      <c r="AY64" s="259"/>
      <c r="AZ64" s="258"/>
      <c r="BA64" s="258"/>
      <c r="BB64" s="258"/>
      <c r="BC64" s="259"/>
      <c r="BD64" s="259"/>
      <c r="BE64" s="259"/>
      <c r="BF64" s="258"/>
      <c r="BG64" s="258"/>
      <c r="BH64" s="258"/>
      <c r="BI64" s="259"/>
      <c r="BJ64" s="259"/>
      <c r="BK64" s="259"/>
      <c r="BL64" s="258"/>
      <c r="BM64" s="258"/>
      <c r="BN64" s="258"/>
      <c r="BO64" s="202"/>
      <c r="BP64" s="240"/>
      <c r="BQ64" s="67"/>
      <c r="BV64" s="224">
        <v>104</v>
      </c>
      <c r="BW64" s="222">
        <v>23</v>
      </c>
    </row>
    <row r="65" spans="1:75" s="18" customFormat="1" ht="54" customHeight="1">
      <c r="A65" s="263"/>
      <c r="B65" s="169" t="s">
        <v>383</v>
      </c>
      <c r="C65" s="264" t="str">
        <f>IF(ISERROR(VLOOKUP(B65,'KAYIT LİSTESİ'!$B$4:$H$904,2,0)),"",(VLOOKUP(B65,'KAYIT LİSTESİ'!$B$4:$H$904,2,0)))</f>
        <v/>
      </c>
      <c r="D65" s="265" t="str">
        <f>IF(ISERROR(VLOOKUP(B65,'KAYIT LİSTESİ'!$B$4:$H$904,4,0)),"",(VLOOKUP(B65,'KAYIT LİSTESİ'!$B$4:$H$904,4,0)))</f>
        <v/>
      </c>
      <c r="E65" s="266" t="str">
        <f>IF(ISERROR(VLOOKUP(B65,'KAYIT LİSTESİ'!$B$4:$H$904,5,0)),"",(VLOOKUP(B65,'KAYIT LİSTESİ'!$B$4:$H$904,5,0)))</f>
        <v/>
      </c>
      <c r="F65" s="266" t="str">
        <f>IF(ISERROR(VLOOKUP(B65,'KAYIT LİSTESİ'!$B$4:$H$904,6,0)),"",(VLOOKUP(B65,'KAYIT LİSTESİ'!$B$4:$H$904,6,0)))</f>
        <v/>
      </c>
      <c r="G65" s="254"/>
      <c r="H65" s="254"/>
      <c r="I65" s="254"/>
      <c r="J65" s="255"/>
      <c r="K65" s="256"/>
      <c r="L65" s="256"/>
      <c r="M65" s="254"/>
      <c r="N65" s="257"/>
      <c r="O65" s="254"/>
      <c r="P65" s="256"/>
      <c r="Q65" s="256"/>
      <c r="R65" s="256"/>
      <c r="S65" s="254"/>
      <c r="T65" s="254"/>
      <c r="U65" s="254"/>
      <c r="V65" s="256"/>
      <c r="W65" s="256"/>
      <c r="X65" s="256"/>
      <c r="Y65" s="254"/>
      <c r="Z65" s="254"/>
      <c r="AA65" s="254"/>
      <c r="AB65" s="256"/>
      <c r="AC65" s="256"/>
      <c r="AD65" s="256"/>
      <c r="AE65" s="254"/>
      <c r="AF65" s="254"/>
      <c r="AG65" s="254"/>
      <c r="AH65" s="256"/>
      <c r="AI65" s="256"/>
      <c r="AJ65" s="256"/>
      <c r="AK65" s="254"/>
      <c r="AL65" s="254"/>
      <c r="AM65" s="254"/>
      <c r="AN65" s="256"/>
      <c r="AO65" s="256"/>
      <c r="AP65" s="256"/>
      <c r="AQ65" s="254"/>
      <c r="AR65" s="254"/>
      <c r="AS65" s="254"/>
      <c r="AT65" s="256"/>
      <c r="AU65" s="258"/>
      <c r="AV65" s="258"/>
      <c r="AW65" s="259"/>
      <c r="AX65" s="259"/>
      <c r="AY65" s="259"/>
      <c r="AZ65" s="258"/>
      <c r="BA65" s="258"/>
      <c r="BB65" s="258"/>
      <c r="BC65" s="259"/>
      <c r="BD65" s="259"/>
      <c r="BE65" s="259"/>
      <c r="BF65" s="258"/>
      <c r="BG65" s="258"/>
      <c r="BH65" s="258"/>
      <c r="BI65" s="259"/>
      <c r="BJ65" s="259"/>
      <c r="BK65" s="259"/>
      <c r="BL65" s="258"/>
      <c r="BM65" s="258"/>
      <c r="BN65" s="258"/>
      <c r="BO65" s="202"/>
      <c r="BP65" s="240"/>
      <c r="BQ65" s="67"/>
      <c r="BV65" s="224">
        <v>106</v>
      </c>
      <c r="BW65" s="222">
        <v>24</v>
      </c>
    </row>
    <row r="66" spans="1:75" s="18" customFormat="1" ht="54" customHeight="1">
      <c r="A66" s="263"/>
      <c r="B66" s="169" t="s">
        <v>384</v>
      </c>
      <c r="C66" s="264" t="str">
        <f>IF(ISERROR(VLOOKUP(B66,'KAYIT LİSTESİ'!$B$4:$H$904,2,0)),"",(VLOOKUP(B66,'KAYIT LİSTESİ'!$B$4:$H$904,2,0)))</f>
        <v/>
      </c>
      <c r="D66" s="265" t="str">
        <f>IF(ISERROR(VLOOKUP(B66,'KAYIT LİSTESİ'!$B$4:$H$904,4,0)),"",(VLOOKUP(B66,'KAYIT LİSTESİ'!$B$4:$H$904,4,0)))</f>
        <v/>
      </c>
      <c r="E66" s="266" t="str">
        <f>IF(ISERROR(VLOOKUP(B66,'KAYIT LİSTESİ'!$B$4:$H$904,5,0)),"",(VLOOKUP(B66,'KAYIT LİSTESİ'!$B$4:$H$904,5,0)))</f>
        <v/>
      </c>
      <c r="F66" s="266" t="str">
        <f>IF(ISERROR(VLOOKUP(B66,'KAYIT LİSTESİ'!$B$4:$H$904,6,0)),"",(VLOOKUP(B66,'KAYIT LİSTESİ'!$B$4:$H$904,6,0)))</f>
        <v/>
      </c>
      <c r="G66" s="254"/>
      <c r="H66" s="254"/>
      <c r="I66" s="254"/>
      <c r="J66" s="255"/>
      <c r="K66" s="256"/>
      <c r="L66" s="256"/>
      <c r="M66" s="254"/>
      <c r="N66" s="257"/>
      <c r="O66" s="254"/>
      <c r="P66" s="256"/>
      <c r="Q66" s="256"/>
      <c r="R66" s="256"/>
      <c r="S66" s="254"/>
      <c r="T66" s="254"/>
      <c r="U66" s="254"/>
      <c r="V66" s="256"/>
      <c r="W66" s="256"/>
      <c r="X66" s="256"/>
      <c r="Y66" s="254"/>
      <c r="Z66" s="254"/>
      <c r="AA66" s="254"/>
      <c r="AB66" s="256"/>
      <c r="AC66" s="256"/>
      <c r="AD66" s="256"/>
      <c r="AE66" s="254"/>
      <c r="AF66" s="254"/>
      <c r="AG66" s="254"/>
      <c r="AH66" s="256"/>
      <c r="AI66" s="256"/>
      <c r="AJ66" s="256"/>
      <c r="AK66" s="254"/>
      <c r="AL66" s="254"/>
      <c r="AM66" s="254"/>
      <c r="AN66" s="256"/>
      <c r="AO66" s="256"/>
      <c r="AP66" s="256"/>
      <c r="AQ66" s="254"/>
      <c r="AR66" s="254"/>
      <c r="AS66" s="254"/>
      <c r="AT66" s="256"/>
      <c r="AU66" s="258"/>
      <c r="AV66" s="258"/>
      <c r="AW66" s="259"/>
      <c r="AX66" s="259"/>
      <c r="AY66" s="259"/>
      <c r="AZ66" s="258"/>
      <c r="BA66" s="258"/>
      <c r="BB66" s="258"/>
      <c r="BC66" s="259"/>
      <c r="BD66" s="259"/>
      <c r="BE66" s="259"/>
      <c r="BF66" s="258"/>
      <c r="BG66" s="258"/>
      <c r="BH66" s="258"/>
      <c r="BI66" s="259"/>
      <c r="BJ66" s="259"/>
      <c r="BK66" s="259"/>
      <c r="BL66" s="258"/>
      <c r="BM66" s="258"/>
      <c r="BN66" s="258"/>
      <c r="BO66" s="202"/>
      <c r="BP66" s="240"/>
      <c r="BQ66" s="67"/>
      <c r="BV66" s="224">
        <v>108</v>
      </c>
      <c r="BW66" s="222">
        <v>25</v>
      </c>
    </row>
    <row r="67" spans="1:75" s="18" customFormat="1" ht="54" customHeight="1">
      <c r="A67" s="263"/>
      <c r="B67" s="169" t="s">
        <v>385</v>
      </c>
      <c r="C67" s="264" t="str">
        <f>IF(ISERROR(VLOOKUP(B67,'KAYIT LİSTESİ'!$B$4:$H$904,2,0)),"",(VLOOKUP(B67,'KAYIT LİSTESİ'!$B$4:$H$904,2,0)))</f>
        <v/>
      </c>
      <c r="D67" s="265" t="str">
        <f>IF(ISERROR(VLOOKUP(B67,'KAYIT LİSTESİ'!$B$4:$H$904,4,0)),"",(VLOOKUP(B67,'KAYIT LİSTESİ'!$B$4:$H$904,4,0)))</f>
        <v/>
      </c>
      <c r="E67" s="266" t="str">
        <f>IF(ISERROR(VLOOKUP(B67,'KAYIT LİSTESİ'!$B$4:$H$904,5,0)),"",(VLOOKUP(B67,'KAYIT LİSTESİ'!$B$4:$H$904,5,0)))</f>
        <v/>
      </c>
      <c r="F67" s="266" t="str">
        <f>IF(ISERROR(VLOOKUP(B67,'KAYIT LİSTESİ'!$B$4:$H$904,6,0)),"",(VLOOKUP(B67,'KAYIT LİSTESİ'!$B$4:$H$904,6,0)))</f>
        <v/>
      </c>
      <c r="G67" s="254"/>
      <c r="H67" s="254"/>
      <c r="I67" s="254"/>
      <c r="J67" s="255"/>
      <c r="K67" s="256"/>
      <c r="L67" s="256"/>
      <c r="M67" s="254"/>
      <c r="N67" s="257"/>
      <c r="O67" s="254"/>
      <c r="P67" s="256"/>
      <c r="Q67" s="256"/>
      <c r="R67" s="256"/>
      <c r="S67" s="254"/>
      <c r="T67" s="254"/>
      <c r="U67" s="254"/>
      <c r="V67" s="256"/>
      <c r="W67" s="256"/>
      <c r="X67" s="256"/>
      <c r="Y67" s="254"/>
      <c r="Z67" s="254"/>
      <c r="AA67" s="254"/>
      <c r="AB67" s="256"/>
      <c r="AC67" s="256"/>
      <c r="AD67" s="256"/>
      <c r="AE67" s="254"/>
      <c r="AF67" s="254"/>
      <c r="AG67" s="254"/>
      <c r="AH67" s="256"/>
      <c r="AI67" s="256"/>
      <c r="AJ67" s="256"/>
      <c r="AK67" s="254"/>
      <c r="AL67" s="254"/>
      <c r="AM67" s="254"/>
      <c r="AN67" s="256"/>
      <c r="AO67" s="256"/>
      <c r="AP67" s="256"/>
      <c r="AQ67" s="254"/>
      <c r="AR67" s="254"/>
      <c r="AS67" s="254"/>
      <c r="AT67" s="256"/>
      <c r="AU67" s="258"/>
      <c r="AV67" s="258"/>
      <c r="AW67" s="259"/>
      <c r="AX67" s="259"/>
      <c r="AY67" s="259"/>
      <c r="AZ67" s="258"/>
      <c r="BA67" s="258"/>
      <c r="BB67" s="258"/>
      <c r="BC67" s="259"/>
      <c r="BD67" s="259"/>
      <c r="BE67" s="259"/>
      <c r="BF67" s="258"/>
      <c r="BG67" s="258"/>
      <c r="BH67" s="258"/>
      <c r="BI67" s="259"/>
      <c r="BJ67" s="259"/>
      <c r="BK67" s="259"/>
      <c r="BL67" s="258"/>
      <c r="BM67" s="258"/>
      <c r="BN67" s="258"/>
      <c r="BO67" s="202"/>
      <c r="BP67" s="240"/>
      <c r="BQ67" s="67"/>
      <c r="BV67" s="224">
        <v>110</v>
      </c>
      <c r="BW67" s="222">
        <v>26</v>
      </c>
    </row>
    <row r="68" spans="1:75" s="18" customFormat="1" ht="54" customHeight="1">
      <c r="A68" s="263"/>
      <c r="B68" s="169" t="s">
        <v>386</v>
      </c>
      <c r="C68" s="264" t="str">
        <f>IF(ISERROR(VLOOKUP(B68,'KAYIT LİSTESİ'!$B$4:$H$904,2,0)),"",(VLOOKUP(B68,'KAYIT LİSTESİ'!$B$4:$H$904,2,0)))</f>
        <v/>
      </c>
      <c r="D68" s="265" t="str">
        <f>IF(ISERROR(VLOOKUP(B68,'KAYIT LİSTESİ'!$B$4:$H$904,4,0)),"",(VLOOKUP(B68,'KAYIT LİSTESİ'!$B$4:$H$904,4,0)))</f>
        <v/>
      </c>
      <c r="E68" s="266" t="str">
        <f>IF(ISERROR(VLOOKUP(B68,'KAYIT LİSTESİ'!$B$4:$H$904,5,0)),"",(VLOOKUP(B68,'KAYIT LİSTESİ'!$B$4:$H$904,5,0)))</f>
        <v/>
      </c>
      <c r="F68" s="266" t="str">
        <f>IF(ISERROR(VLOOKUP(B68,'KAYIT LİSTESİ'!$B$4:$H$904,6,0)),"",(VLOOKUP(B68,'KAYIT LİSTESİ'!$B$4:$H$904,6,0)))</f>
        <v/>
      </c>
      <c r="G68" s="254"/>
      <c r="H68" s="254"/>
      <c r="I68" s="254"/>
      <c r="J68" s="255"/>
      <c r="K68" s="256"/>
      <c r="L68" s="256"/>
      <c r="M68" s="254"/>
      <c r="N68" s="257"/>
      <c r="O68" s="254"/>
      <c r="P68" s="256"/>
      <c r="Q68" s="256"/>
      <c r="R68" s="256"/>
      <c r="S68" s="254"/>
      <c r="T68" s="254"/>
      <c r="U68" s="254"/>
      <c r="V68" s="256"/>
      <c r="W68" s="256"/>
      <c r="X68" s="256"/>
      <c r="Y68" s="254"/>
      <c r="Z68" s="254"/>
      <c r="AA68" s="254"/>
      <c r="AB68" s="256"/>
      <c r="AC68" s="256"/>
      <c r="AD68" s="256"/>
      <c r="AE68" s="254"/>
      <c r="AF68" s="254"/>
      <c r="AG68" s="254"/>
      <c r="AH68" s="256"/>
      <c r="AI68" s="256"/>
      <c r="AJ68" s="256"/>
      <c r="AK68" s="254"/>
      <c r="AL68" s="254"/>
      <c r="AM68" s="254"/>
      <c r="AN68" s="256"/>
      <c r="AO68" s="256"/>
      <c r="AP68" s="256"/>
      <c r="AQ68" s="254"/>
      <c r="AR68" s="254"/>
      <c r="AS68" s="254"/>
      <c r="AT68" s="256"/>
      <c r="AU68" s="258"/>
      <c r="AV68" s="258"/>
      <c r="AW68" s="259"/>
      <c r="AX68" s="259"/>
      <c r="AY68" s="259"/>
      <c r="AZ68" s="258"/>
      <c r="BA68" s="258"/>
      <c r="BB68" s="258"/>
      <c r="BC68" s="259"/>
      <c r="BD68" s="259"/>
      <c r="BE68" s="259"/>
      <c r="BF68" s="258"/>
      <c r="BG68" s="258"/>
      <c r="BH68" s="258"/>
      <c r="BI68" s="259"/>
      <c r="BJ68" s="259"/>
      <c r="BK68" s="259"/>
      <c r="BL68" s="258"/>
      <c r="BM68" s="258"/>
      <c r="BN68" s="258"/>
      <c r="BO68" s="202"/>
      <c r="BP68" s="240"/>
      <c r="BQ68" s="67"/>
      <c r="BV68" s="224">
        <v>112</v>
      </c>
      <c r="BW68" s="222">
        <v>27</v>
      </c>
    </row>
    <row r="69" spans="1:75" ht="9" customHeight="1">
      <c r="E69" s="50"/>
      <c r="BV69" s="224">
        <v>123</v>
      </c>
      <c r="BW69" s="222">
        <v>33</v>
      </c>
    </row>
    <row r="70" spans="1:75" s="72" customFormat="1">
      <c r="A70" s="68" t="s">
        <v>22</v>
      </c>
      <c r="B70" s="68"/>
      <c r="C70" s="68"/>
      <c r="D70" s="69"/>
      <c r="E70" s="70"/>
      <c r="F70" s="71" t="s">
        <v>0</v>
      </c>
      <c r="J70" s="72" t="s">
        <v>1</v>
      </c>
      <c r="S70" s="72" t="s">
        <v>2</v>
      </c>
      <c r="AA70" s="72" t="s">
        <v>3</v>
      </c>
      <c r="AL70" s="72" t="s">
        <v>3</v>
      </c>
      <c r="BO70" s="73" t="s">
        <v>3</v>
      </c>
      <c r="BP70" s="71"/>
      <c r="BQ70" s="71"/>
      <c r="BV70" s="224">
        <v>124</v>
      </c>
      <c r="BW70" s="222">
        <v>34</v>
      </c>
    </row>
    <row r="71" spans="1:75">
      <c r="BV71" s="224">
        <v>163</v>
      </c>
      <c r="BW71" s="222">
        <v>73</v>
      </c>
    </row>
    <row r="72" spans="1:75">
      <c r="BV72" s="224">
        <v>164</v>
      </c>
      <c r="BW72" s="222">
        <v>74</v>
      </c>
    </row>
    <row r="73" spans="1:75">
      <c r="BV73" s="224">
        <v>165</v>
      </c>
      <c r="BW73" s="222">
        <v>75</v>
      </c>
    </row>
    <row r="74" spans="1:75">
      <c r="BV74" s="224">
        <v>166</v>
      </c>
      <c r="BW74" s="222">
        <v>76</v>
      </c>
    </row>
    <row r="75" spans="1:75">
      <c r="BV75" s="224">
        <v>167</v>
      </c>
      <c r="BW75" s="222">
        <v>77</v>
      </c>
    </row>
    <row r="76" spans="1:75">
      <c r="BV76" s="224">
        <v>168</v>
      </c>
      <c r="BW76" s="222">
        <v>78</v>
      </c>
    </row>
    <row r="77" spans="1:75" hidden="1">
      <c r="BV77" s="224">
        <v>169</v>
      </c>
      <c r="BW77" s="222">
        <v>79</v>
      </c>
    </row>
    <row r="78" spans="1:75" hidden="1">
      <c r="BV78" s="224">
        <v>170</v>
      </c>
      <c r="BW78" s="222">
        <v>80</v>
      </c>
    </row>
    <row r="79" spans="1:75" hidden="1">
      <c r="F79" s="23" t="s">
        <v>1150</v>
      </c>
      <c r="BV79" s="224">
        <v>171</v>
      </c>
      <c r="BW79" s="222">
        <v>81</v>
      </c>
    </row>
    <row r="80" spans="1:75" hidden="1">
      <c r="F80" s="23" t="s">
        <v>1158</v>
      </c>
      <c r="BV80" s="224">
        <v>172</v>
      </c>
      <c r="BW80" s="222">
        <v>82</v>
      </c>
    </row>
    <row r="81" spans="6:75" hidden="1">
      <c r="F81" s="23" t="s">
        <v>1160</v>
      </c>
      <c r="BV81" s="224">
        <v>173</v>
      </c>
      <c r="BW81" s="222">
        <v>83</v>
      </c>
    </row>
    <row r="82" spans="6:75" hidden="1">
      <c r="F82" s="23" t="s">
        <v>1162</v>
      </c>
      <c r="BV82" s="224">
        <v>174</v>
      </c>
      <c r="BW82" s="222">
        <v>84</v>
      </c>
    </row>
    <row r="83" spans="6:75" hidden="1">
      <c r="F83" s="23" t="s">
        <v>1209</v>
      </c>
      <c r="BV83" s="224">
        <v>175</v>
      </c>
      <c r="BW83" s="222">
        <v>85</v>
      </c>
    </row>
    <row r="84" spans="6:75" hidden="1">
      <c r="F84" s="23" t="s">
        <v>1221</v>
      </c>
      <c r="BV84" s="224">
        <v>176</v>
      </c>
      <c r="BW84" s="222">
        <v>86</v>
      </c>
    </row>
    <row r="85" spans="6:75" hidden="1">
      <c r="F85" s="23" t="s">
        <v>1263</v>
      </c>
      <c r="BV85" s="224">
        <v>177</v>
      </c>
      <c r="BW85" s="222">
        <v>87</v>
      </c>
    </row>
    <row r="86" spans="6:75" hidden="1">
      <c r="F86" s="23" t="s">
        <v>1269</v>
      </c>
      <c r="BV86" s="224">
        <v>178</v>
      </c>
      <c r="BW86" s="222">
        <v>88</v>
      </c>
    </row>
    <row r="87" spans="6:75" hidden="1">
      <c r="F87" s="23" t="s">
        <v>1290</v>
      </c>
      <c r="BV87" s="224">
        <v>179</v>
      </c>
      <c r="BW87" s="222">
        <v>89</v>
      </c>
    </row>
    <row r="88" spans="6:75" hidden="1">
      <c r="F88" s="23" t="s">
        <v>1327</v>
      </c>
      <c r="BV88" s="224">
        <v>180</v>
      </c>
      <c r="BW88" s="222">
        <v>90</v>
      </c>
    </row>
    <row r="89" spans="6:75" hidden="1">
      <c r="F89" s="23" t="s">
        <v>1349</v>
      </c>
      <c r="BW89" s="222">
        <v>91</v>
      </c>
    </row>
    <row r="90" spans="6:75" hidden="1">
      <c r="F90" s="23" t="s">
        <v>1350</v>
      </c>
      <c r="BV90" s="224">
        <v>181</v>
      </c>
      <c r="BW90" s="222">
        <v>92</v>
      </c>
    </row>
    <row r="91" spans="6:75" hidden="1">
      <c r="F91" s="23" t="s">
        <v>1364</v>
      </c>
      <c r="BW91" s="222">
        <v>93</v>
      </c>
    </row>
    <row r="92" spans="6:75" hidden="1">
      <c r="F92" s="23" t="s">
        <v>1377</v>
      </c>
      <c r="BV92" s="224">
        <v>182</v>
      </c>
      <c r="BW92" s="222">
        <v>94</v>
      </c>
    </row>
    <row r="93" spans="6:75" hidden="1">
      <c r="F93" s="23" t="s">
        <v>1390</v>
      </c>
      <c r="BW93" s="222">
        <v>95</v>
      </c>
    </row>
    <row r="94" spans="6:75" hidden="1">
      <c r="F94" s="23" t="s">
        <v>1394</v>
      </c>
      <c r="BV94" s="223">
        <v>183</v>
      </c>
      <c r="BW94" s="221">
        <v>96</v>
      </c>
    </row>
    <row r="95" spans="6:75" hidden="1">
      <c r="F95" s="23" t="s">
        <v>1398</v>
      </c>
      <c r="BV95" s="223"/>
      <c r="BW95" s="221">
        <v>97</v>
      </c>
    </row>
    <row r="96" spans="6:75" hidden="1">
      <c r="F96" s="23" t="s">
        <v>1451</v>
      </c>
      <c r="BV96" s="223">
        <v>184</v>
      </c>
      <c r="BW96" s="221">
        <v>98</v>
      </c>
    </row>
    <row r="97" spans="6:75" hidden="1">
      <c r="F97" s="23" t="s">
        <v>1452</v>
      </c>
      <c r="BV97" s="223"/>
      <c r="BW97" s="221">
        <v>99</v>
      </c>
    </row>
    <row r="98" spans="6:75" hidden="1">
      <c r="F98" s="23" t="s">
        <v>1455</v>
      </c>
      <c r="BV98" s="223">
        <v>185</v>
      </c>
      <c r="BW98" s="221">
        <v>100</v>
      </c>
    </row>
    <row r="99" spans="6:75" hidden="1">
      <c r="F99" s="23" t="s">
        <v>1487</v>
      </c>
    </row>
  </sheetData>
  <mergeCells count="88">
    <mergeCell ref="A1:BQ1"/>
    <mergeCell ref="A2:BQ2"/>
    <mergeCell ref="A3:D3"/>
    <mergeCell ref="E3:F3"/>
    <mergeCell ref="U3:X3"/>
    <mergeCell ref="AA3:AE3"/>
    <mergeCell ref="AF3:AP3"/>
    <mergeCell ref="AW3:BB3"/>
    <mergeCell ref="BC3:BQ3"/>
    <mergeCell ref="A4:D4"/>
    <mergeCell ref="E4:F4"/>
    <mergeCell ref="AW4:BB4"/>
    <mergeCell ref="BC4:BQ4"/>
    <mergeCell ref="BO5:BQ5"/>
    <mergeCell ref="A6:A7"/>
    <mergeCell ref="B6:B7"/>
    <mergeCell ref="C6:C7"/>
    <mergeCell ref="D6:D7"/>
    <mergeCell ref="E6:E7"/>
    <mergeCell ref="F6:F7"/>
    <mergeCell ref="G6:BN6"/>
    <mergeCell ref="BO6:BO7"/>
    <mergeCell ref="BP6:BP7"/>
    <mergeCell ref="BQ6:BQ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A36:BQ36"/>
    <mergeCell ref="A37:BQ37"/>
    <mergeCell ref="A38:D38"/>
    <mergeCell ref="E38:F38"/>
    <mergeCell ref="U38:X38"/>
    <mergeCell ref="AA38:AE38"/>
    <mergeCell ref="AF38:AP38"/>
    <mergeCell ref="BP41:BP42"/>
    <mergeCell ref="AW38:BB38"/>
    <mergeCell ref="BC38:BQ38"/>
    <mergeCell ref="A39:D39"/>
    <mergeCell ref="E39:F39"/>
    <mergeCell ref="AW39:BB39"/>
    <mergeCell ref="BC39:BQ39"/>
    <mergeCell ref="AE42:AG42"/>
    <mergeCell ref="BO40:BQ40"/>
    <mergeCell ref="A41:A42"/>
    <mergeCell ref="B41:B42"/>
    <mergeCell ref="C41:C42"/>
    <mergeCell ref="D41:D42"/>
    <mergeCell ref="E41:E42"/>
    <mergeCell ref="F41:F42"/>
    <mergeCell ref="G41:BN41"/>
    <mergeCell ref="AB42:AD42"/>
    <mergeCell ref="AZ42:BB42"/>
    <mergeCell ref="BC42:BE42"/>
    <mergeCell ref="BF42:BH42"/>
    <mergeCell ref="BO41:BO42"/>
    <mergeCell ref="AW42:AY42"/>
    <mergeCell ref="BQ41:BQ42"/>
    <mergeCell ref="G42:I42"/>
    <mergeCell ref="J42:L42"/>
    <mergeCell ref="M42:O42"/>
    <mergeCell ref="P42:R42"/>
    <mergeCell ref="S42:U42"/>
    <mergeCell ref="V42:X42"/>
    <mergeCell ref="Y42:AA42"/>
    <mergeCell ref="BI42:BK42"/>
    <mergeCell ref="BL42:BN42"/>
    <mergeCell ref="AH42:AJ42"/>
    <mergeCell ref="AK42:AM42"/>
    <mergeCell ref="AN42:AP42"/>
    <mergeCell ref="AQ42:AS42"/>
    <mergeCell ref="AT42:AV42"/>
  </mergeCells>
  <conditionalFormatting sqref="BO8:BO33">
    <cfRule type="cellIs" dxfId="84" priority="3" stopIfTrue="1" operator="greaterThan">
      <formula>188</formula>
    </cfRule>
  </conditionalFormatting>
  <conditionalFormatting sqref="BO43:BO68">
    <cfRule type="cellIs" dxfId="83" priority="2" stopIfTrue="1" operator="greaterThan">
      <formula>188</formula>
    </cfRule>
  </conditionalFormatting>
  <printOptions horizontalCentered="1"/>
  <pageMargins left="0.2" right="0.15748031496062992" top="0.55118110236220474" bottom="0.27559055118110237" header="0.19685039370078741" footer="0.19685039370078741"/>
  <pageSetup paperSize="9" scale="30" orientation="landscape" r:id="rId1"/>
  <headerFooter scaleWithDoc="0" alignWithMargins="0"/>
  <rowBreaks count="1" manualBreakCount="1">
    <brk id="35" max="68" man="1"/>
  </rowBreaks>
  <drawing r:id="rId2"/>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BW74"/>
  <sheetViews>
    <sheetView view="pageBreakPreview" topLeftCell="A25" zoomScale="40" zoomScaleNormal="50" zoomScaleSheetLayoutView="40" workbookViewId="0">
      <selection activeCell="I14" sqref="I14"/>
    </sheetView>
  </sheetViews>
  <sheetFormatPr defaultRowHeight="20.25"/>
  <cols>
    <col min="1" max="1" width="10.140625" style="23" customWidth="1"/>
    <col min="2" max="2" width="20" style="23" hidden="1" customWidth="1"/>
    <col min="3" max="3" width="12.28515625" style="23" customWidth="1"/>
    <col min="4" max="4" width="20.85546875" style="53" customWidth="1"/>
    <col min="5" max="5" width="34.5703125" style="23" customWidth="1"/>
    <col min="6" max="6" width="58.42578125" style="23" customWidth="1"/>
    <col min="7" max="7" width="5.5703125" style="52" bestFit="1" customWidth="1"/>
    <col min="8" max="57" width="4.7109375" style="52" customWidth="1"/>
    <col min="58" max="66" width="4.7109375" style="52" hidden="1" customWidth="1"/>
    <col min="67" max="67" width="14.85546875" style="54" customWidth="1"/>
    <col min="68" max="68" width="14.140625" style="55" customWidth="1"/>
    <col min="69" max="69" width="17" style="23" customWidth="1"/>
    <col min="70" max="73" width="9.140625" style="52"/>
    <col min="74" max="74" width="9.140625" style="224" hidden="1" customWidth="1"/>
    <col min="75" max="75" width="9.140625" style="222" hidden="1" customWidth="1"/>
    <col min="76" max="16384" width="9.140625" style="52"/>
  </cols>
  <sheetData>
    <row r="1" spans="1:75" s="10" customFormat="1" ht="69.75" customHeight="1">
      <c r="A1" s="598" t="str">
        <f>('YARIŞMA BİLGİLERİ'!A2)</f>
        <v>Türkiye Üniversite Sporları Federasyonu
Ankara</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V1" s="224">
        <v>60</v>
      </c>
      <c r="BW1" s="222">
        <v>1</v>
      </c>
    </row>
    <row r="2" spans="1:75" s="10" customFormat="1" ht="36.75" customHeight="1">
      <c r="A2" s="599" t="str">
        <f>'YARIŞMA BİLGİLERİ'!F19</f>
        <v>Türkiye Üniversiteler Atletizm Şampiyonası</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V2" s="224">
        <v>62</v>
      </c>
      <c r="BW2" s="222">
        <v>2</v>
      </c>
    </row>
    <row r="3" spans="1:75" s="64" customFormat="1" ht="23.25" customHeight="1">
      <c r="A3" s="592" t="s">
        <v>100</v>
      </c>
      <c r="B3" s="592"/>
      <c r="C3" s="592"/>
      <c r="D3" s="592"/>
      <c r="E3" s="600" t="s">
        <v>680</v>
      </c>
      <c r="F3" s="600"/>
      <c r="G3" s="62"/>
      <c r="H3" s="62"/>
      <c r="I3" s="62"/>
      <c r="J3" s="62"/>
      <c r="K3" s="62"/>
      <c r="L3" s="62"/>
      <c r="M3" s="62"/>
      <c r="N3" s="62"/>
      <c r="O3" s="62"/>
      <c r="P3" s="62"/>
      <c r="Q3" s="62"/>
      <c r="R3" s="62"/>
      <c r="S3" s="62"/>
      <c r="T3" s="62"/>
      <c r="U3" s="601"/>
      <c r="V3" s="601"/>
      <c r="W3" s="601"/>
      <c r="X3" s="601"/>
      <c r="Y3" s="62"/>
      <c r="Z3" s="62"/>
      <c r="AA3" s="602" t="s">
        <v>304</v>
      </c>
      <c r="AB3" s="602"/>
      <c r="AC3" s="602"/>
      <c r="AD3" s="602"/>
      <c r="AE3" s="602"/>
      <c r="AF3" s="603" t="str">
        <f>'YARIŞMA PROGRAMI'!E11</f>
        <v>1,94-Burcu AYHAN</v>
      </c>
      <c r="AG3" s="603"/>
      <c r="AH3" s="603"/>
      <c r="AI3" s="603"/>
      <c r="AJ3" s="603"/>
      <c r="AK3" s="603"/>
      <c r="AL3" s="603"/>
      <c r="AM3" s="603"/>
      <c r="AN3" s="603"/>
      <c r="AO3" s="603"/>
      <c r="AP3" s="603"/>
      <c r="AQ3" s="62"/>
      <c r="AR3" s="63"/>
      <c r="AS3" s="63"/>
      <c r="AT3" s="63"/>
      <c r="AU3" s="63"/>
      <c r="AV3" s="63"/>
      <c r="AW3" s="592" t="s">
        <v>332</v>
      </c>
      <c r="AX3" s="592"/>
      <c r="AY3" s="592"/>
      <c r="AZ3" s="592"/>
      <c r="BA3" s="592"/>
      <c r="BB3" s="592"/>
      <c r="BC3" s="593" t="str">
        <f>'YARIŞMA PROGRAMI'!F11</f>
        <v>1.89-CANDEĞER KILINÇER</v>
      </c>
      <c r="BD3" s="593"/>
      <c r="BE3" s="593"/>
      <c r="BF3" s="593"/>
      <c r="BG3" s="593"/>
      <c r="BH3" s="593"/>
      <c r="BI3" s="593"/>
      <c r="BJ3" s="593"/>
      <c r="BK3" s="593"/>
      <c r="BL3" s="593"/>
      <c r="BM3" s="593"/>
      <c r="BN3" s="593"/>
      <c r="BO3" s="593"/>
      <c r="BP3" s="593"/>
      <c r="BQ3" s="593"/>
      <c r="BV3" s="224">
        <v>64</v>
      </c>
      <c r="BW3" s="222">
        <v>3</v>
      </c>
    </row>
    <row r="4" spans="1:75" s="64" customFormat="1" ht="23.25" customHeight="1">
      <c r="A4" s="594" t="s">
        <v>102</v>
      </c>
      <c r="B4" s="594"/>
      <c r="C4" s="594"/>
      <c r="D4" s="594"/>
      <c r="E4" s="595" t="str">
        <f>'YARIŞMA BİLGİLERİ'!F21</f>
        <v>Bayanlar</v>
      </c>
      <c r="F4" s="59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594" t="s">
        <v>98</v>
      </c>
      <c r="AX4" s="594"/>
      <c r="AY4" s="594"/>
      <c r="AZ4" s="594"/>
      <c r="BA4" s="594"/>
      <c r="BB4" s="594"/>
      <c r="BC4" s="596" t="str">
        <f>'YARIŞMA PROGRAMI'!B11</f>
        <v>09 Mayıs 2015 - 16.00</v>
      </c>
      <c r="BD4" s="596"/>
      <c r="BE4" s="596"/>
      <c r="BF4" s="596"/>
      <c r="BG4" s="596"/>
      <c r="BH4" s="596"/>
      <c r="BI4" s="596"/>
      <c r="BJ4" s="596"/>
      <c r="BK4" s="596"/>
      <c r="BL4" s="596"/>
      <c r="BM4" s="596"/>
      <c r="BN4" s="596"/>
      <c r="BO4" s="596"/>
      <c r="BP4" s="596"/>
      <c r="BQ4" s="596"/>
      <c r="BV4" s="224">
        <v>66</v>
      </c>
      <c r="BW4" s="222">
        <v>4</v>
      </c>
    </row>
    <row r="5" spans="1:75" s="10" customFormat="1" ht="30" customHeight="1">
      <c r="A5" s="56"/>
      <c r="B5" s="56"/>
      <c r="C5" s="56"/>
      <c r="D5" s="57"/>
      <c r="E5" s="58"/>
      <c r="F5" s="59"/>
      <c r="G5" s="60"/>
      <c r="H5" s="60"/>
      <c r="I5" s="60"/>
      <c r="J5" s="60"/>
      <c r="K5" s="56"/>
      <c r="L5" s="56"/>
      <c r="M5" s="56"/>
      <c r="N5" s="56"/>
      <c r="O5" s="56"/>
      <c r="P5" s="56"/>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597">
        <f ca="1">NOW()</f>
        <v>42135.861171990742</v>
      </c>
      <c r="BP5" s="597"/>
      <c r="BQ5" s="597"/>
      <c r="BV5" s="224">
        <v>68</v>
      </c>
      <c r="BW5" s="222">
        <v>5</v>
      </c>
    </row>
    <row r="6" spans="1:75" ht="22.5" customHeight="1">
      <c r="A6" s="587" t="s">
        <v>5</v>
      </c>
      <c r="B6" s="589"/>
      <c r="C6" s="587" t="s">
        <v>85</v>
      </c>
      <c r="D6" s="587" t="s">
        <v>20</v>
      </c>
      <c r="E6" s="587" t="s">
        <v>6</v>
      </c>
      <c r="F6" s="587" t="s">
        <v>295</v>
      </c>
      <c r="G6" s="590" t="s">
        <v>21</v>
      </c>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86" t="s">
        <v>7</v>
      </c>
      <c r="BP6" s="591" t="s">
        <v>125</v>
      </c>
      <c r="BQ6" s="587" t="s">
        <v>8</v>
      </c>
      <c r="BV6" s="224">
        <v>70</v>
      </c>
      <c r="BW6" s="222">
        <v>6</v>
      </c>
    </row>
    <row r="7" spans="1:75" ht="54.75" customHeight="1">
      <c r="A7" s="588"/>
      <c r="B7" s="589"/>
      <c r="C7" s="588"/>
      <c r="D7" s="588"/>
      <c r="E7" s="588"/>
      <c r="F7" s="588"/>
      <c r="G7" s="585">
        <v>120</v>
      </c>
      <c r="H7" s="585"/>
      <c r="I7" s="585"/>
      <c r="J7" s="585">
        <v>125</v>
      </c>
      <c r="K7" s="585"/>
      <c r="L7" s="585"/>
      <c r="M7" s="585">
        <v>130</v>
      </c>
      <c r="N7" s="585"/>
      <c r="O7" s="585"/>
      <c r="P7" s="585">
        <v>135</v>
      </c>
      <c r="Q7" s="585"/>
      <c r="R7" s="585"/>
      <c r="S7" s="585">
        <v>140</v>
      </c>
      <c r="T7" s="585"/>
      <c r="U7" s="585"/>
      <c r="V7" s="585">
        <v>145</v>
      </c>
      <c r="W7" s="585"/>
      <c r="X7" s="585"/>
      <c r="Y7" s="585">
        <v>150</v>
      </c>
      <c r="Z7" s="585"/>
      <c r="AA7" s="585"/>
      <c r="AB7" s="585">
        <v>153</v>
      </c>
      <c r="AC7" s="585"/>
      <c r="AD7" s="585"/>
      <c r="AE7" s="585">
        <v>156</v>
      </c>
      <c r="AF7" s="585"/>
      <c r="AG7" s="585"/>
      <c r="AH7" s="585">
        <v>159</v>
      </c>
      <c r="AI7" s="585"/>
      <c r="AJ7" s="585"/>
      <c r="AK7" s="585">
        <v>162</v>
      </c>
      <c r="AL7" s="585"/>
      <c r="AM7" s="585"/>
      <c r="AN7" s="585">
        <v>165</v>
      </c>
      <c r="AO7" s="585"/>
      <c r="AP7" s="585"/>
      <c r="AQ7" s="585">
        <v>168</v>
      </c>
      <c r="AR7" s="585"/>
      <c r="AS7" s="585"/>
      <c r="AT7" s="585">
        <v>171</v>
      </c>
      <c r="AU7" s="585"/>
      <c r="AV7" s="585"/>
      <c r="AW7" s="585">
        <v>174</v>
      </c>
      <c r="AX7" s="585"/>
      <c r="AY7" s="585"/>
      <c r="AZ7" s="585">
        <v>180</v>
      </c>
      <c r="BA7" s="585"/>
      <c r="BB7" s="585"/>
      <c r="BC7" s="585"/>
      <c r="BD7" s="585"/>
      <c r="BE7" s="585"/>
      <c r="BF7" s="585"/>
      <c r="BG7" s="585"/>
      <c r="BH7" s="585"/>
      <c r="BI7" s="585"/>
      <c r="BJ7" s="585"/>
      <c r="BK7" s="585"/>
      <c r="BL7" s="585"/>
      <c r="BM7" s="585"/>
      <c r="BN7" s="585"/>
      <c r="BO7" s="586"/>
      <c r="BP7" s="591"/>
      <c r="BQ7" s="588"/>
      <c r="BV7" s="224">
        <v>72</v>
      </c>
      <c r="BW7" s="222">
        <v>7</v>
      </c>
    </row>
    <row r="8" spans="1:75" s="18" customFormat="1" ht="54" customHeight="1">
      <c r="A8" s="263">
        <v>1</v>
      </c>
      <c r="B8" s="169" t="s">
        <v>362</v>
      </c>
      <c r="C8" s="264">
        <v>201</v>
      </c>
      <c r="D8" s="265">
        <v>34882</v>
      </c>
      <c r="E8" s="266" t="s">
        <v>1374</v>
      </c>
      <c r="F8" s="266" t="s">
        <v>1367</v>
      </c>
      <c r="G8" s="254"/>
      <c r="H8" s="254"/>
      <c r="I8" s="254"/>
      <c r="J8" s="255"/>
      <c r="K8" s="256"/>
      <c r="L8" s="256"/>
      <c r="M8" s="254"/>
      <c r="N8" s="257"/>
      <c r="O8" s="254"/>
      <c r="P8" s="256"/>
      <c r="Q8" s="256"/>
      <c r="R8" s="256"/>
      <c r="S8" s="254" t="s">
        <v>1827</v>
      </c>
      <c r="T8" s="254"/>
      <c r="U8" s="254"/>
      <c r="V8" s="256" t="s">
        <v>1827</v>
      </c>
      <c r="W8" s="256"/>
      <c r="X8" s="256"/>
      <c r="Y8" s="254" t="s">
        <v>1827</v>
      </c>
      <c r="Z8" s="254"/>
      <c r="AA8" s="254"/>
      <c r="AB8" s="256" t="s">
        <v>1827</v>
      </c>
      <c r="AC8" s="256"/>
      <c r="AD8" s="256"/>
      <c r="AE8" s="254" t="s">
        <v>1827</v>
      </c>
      <c r="AF8" s="254"/>
      <c r="AG8" s="254"/>
      <c r="AH8" s="256" t="s">
        <v>1827</v>
      </c>
      <c r="AI8" s="256"/>
      <c r="AJ8" s="256"/>
      <c r="AK8" s="254" t="s">
        <v>1827</v>
      </c>
      <c r="AL8" s="254"/>
      <c r="AM8" s="254"/>
      <c r="AN8" s="256" t="s">
        <v>1838</v>
      </c>
      <c r="AO8" s="256"/>
      <c r="AP8" s="256"/>
      <c r="AQ8" s="254" t="s">
        <v>1827</v>
      </c>
      <c r="AR8" s="254"/>
      <c r="AS8" s="254"/>
      <c r="AT8" s="256" t="s">
        <v>1838</v>
      </c>
      <c r="AU8" s="258"/>
      <c r="AV8" s="258"/>
      <c r="AW8" s="259" t="s">
        <v>1835</v>
      </c>
      <c r="AX8" s="259" t="s">
        <v>1835</v>
      </c>
      <c r="AY8" s="259" t="s">
        <v>1838</v>
      </c>
      <c r="AZ8" s="258" t="s">
        <v>1835</v>
      </c>
      <c r="BA8" s="258" t="s">
        <v>1835</v>
      </c>
      <c r="BB8" s="258" t="s">
        <v>1835</v>
      </c>
      <c r="BC8" s="259"/>
      <c r="BD8" s="259"/>
      <c r="BE8" s="259"/>
      <c r="BF8" s="258"/>
      <c r="BG8" s="258"/>
      <c r="BH8" s="258"/>
      <c r="BI8" s="259"/>
      <c r="BJ8" s="259"/>
      <c r="BK8" s="259"/>
      <c r="BL8" s="258"/>
      <c r="BM8" s="258"/>
      <c r="BN8" s="258"/>
      <c r="BO8" s="202">
        <v>174</v>
      </c>
      <c r="BP8" s="240">
        <v>24</v>
      </c>
      <c r="BQ8" s="67"/>
      <c r="BV8" s="224">
        <v>74</v>
      </c>
      <c r="BW8" s="222">
        <v>8</v>
      </c>
    </row>
    <row r="9" spans="1:75" s="18" customFormat="1" ht="54" customHeight="1">
      <c r="A9" s="263">
        <v>2</v>
      </c>
      <c r="B9" s="169" t="s">
        <v>363</v>
      </c>
      <c r="C9" s="264">
        <v>242</v>
      </c>
      <c r="D9" s="265" t="s">
        <v>1434</v>
      </c>
      <c r="E9" s="266" t="s">
        <v>1435</v>
      </c>
      <c r="F9" s="266" t="s">
        <v>1418</v>
      </c>
      <c r="G9" s="254"/>
      <c r="H9" s="254"/>
      <c r="I9" s="254"/>
      <c r="J9" s="255"/>
      <c r="K9" s="256"/>
      <c r="L9" s="256"/>
      <c r="M9" s="254"/>
      <c r="N9" s="257"/>
      <c r="O9" s="254"/>
      <c r="P9" s="256"/>
      <c r="Q9" s="256"/>
      <c r="R9" s="256"/>
      <c r="S9" s="254" t="s">
        <v>1827</v>
      </c>
      <c r="T9" s="254"/>
      <c r="U9" s="254"/>
      <c r="V9" s="256" t="s">
        <v>1827</v>
      </c>
      <c r="W9" s="256"/>
      <c r="X9" s="256"/>
      <c r="Y9" s="254" t="s">
        <v>1827</v>
      </c>
      <c r="Z9" s="254"/>
      <c r="AA9" s="254"/>
      <c r="AB9" s="256" t="s">
        <v>1827</v>
      </c>
      <c r="AC9" s="256"/>
      <c r="AD9" s="256"/>
      <c r="AE9" s="254" t="s">
        <v>1827</v>
      </c>
      <c r="AF9" s="254"/>
      <c r="AG9" s="254"/>
      <c r="AH9" s="256" t="s">
        <v>1827</v>
      </c>
      <c r="AI9" s="256"/>
      <c r="AJ9" s="256"/>
      <c r="AK9" s="254" t="s">
        <v>1838</v>
      </c>
      <c r="AL9" s="254"/>
      <c r="AM9" s="254"/>
      <c r="AN9" s="256" t="s">
        <v>1838</v>
      </c>
      <c r="AO9" s="256"/>
      <c r="AP9" s="256"/>
      <c r="AQ9" s="254" t="s">
        <v>1835</v>
      </c>
      <c r="AR9" s="254" t="s">
        <v>1838</v>
      </c>
      <c r="AS9" s="254"/>
      <c r="AT9" s="256" t="s">
        <v>1835</v>
      </c>
      <c r="AU9" s="258" t="s">
        <v>1835</v>
      </c>
      <c r="AV9" s="258" t="s">
        <v>1835</v>
      </c>
      <c r="AW9" s="259"/>
      <c r="AX9" s="259"/>
      <c r="AY9" s="259"/>
      <c r="AZ9" s="258"/>
      <c r="BA9" s="258"/>
      <c r="BB9" s="258"/>
      <c r="BC9" s="259"/>
      <c r="BD9" s="259"/>
      <c r="BE9" s="259"/>
      <c r="BF9" s="258"/>
      <c r="BG9" s="258"/>
      <c r="BH9" s="258"/>
      <c r="BI9" s="259"/>
      <c r="BJ9" s="259"/>
      <c r="BK9" s="259"/>
      <c r="BL9" s="258"/>
      <c r="BM9" s="258"/>
      <c r="BN9" s="258"/>
      <c r="BO9" s="202">
        <v>168</v>
      </c>
      <c r="BP9" s="240">
        <v>23</v>
      </c>
      <c r="BQ9" s="67"/>
      <c r="BV9" s="224">
        <v>76</v>
      </c>
      <c r="BW9" s="222">
        <v>9</v>
      </c>
    </row>
    <row r="10" spans="1:75" s="18" customFormat="1" ht="54" customHeight="1">
      <c r="A10" s="263">
        <v>3</v>
      </c>
      <c r="B10" s="169" t="s">
        <v>361</v>
      </c>
      <c r="C10" s="264">
        <v>47</v>
      </c>
      <c r="D10" s="265">
        <v>34396</v>
      </c>
      <c r="E10" s="266" t="s">
        <v>1203</v>
      </c>
      <c r="F10" s="266" t="s">
        <v>1198</v>
      </c>
      <c r="G10" s="254"/>
      <c r="H10" s="254"/>
      <c r="I10" s="254"/>
      <c r="J10" s="255"/>
      <c r="K10" s="256"/>
      <c r="L10" s="256"/>
      <c r="M10" s="254"/>
      <c r="N10" s="257"/>
      <c r="O10" s="254"/>
      <c r="P10" s="256"/>
      <c r="Q10" s="256"/>
      <c r="R10" s="256"/>
      <c r="S10" s="254" t="s">
        <v>1827</v>
      </c>
      <c r="T10" s="254"/>
      <c r="U10" s="254"/>
      <c r="V10" s="256" t="s">
        <v>1827</v>
      </c>
      <c r="W10" s="256"/>
      <c r="X10" s="256"/>
      <c r="Y10" s="254" t="s">
        <v>1827</v>
      </c>
      <c r="Z10" s="254"/>
      <c r="AA10" s="254"/>
      <c r="AB10" s="256" t="s">
        <v>1838</v>
      </c>
      <c r="AC10" s="256"/>
      <c r="AD10" s="256"/>
      <c r="AE10" s="254" t="s">
        <v>1827</v>
      </c>
      <c r="AF10" s="254"/>
      <c r="AG10" s="254"/>
      <c r="AH10" s="256" t="s">
        <v>1835</v>
      </c>
      <c r="AI10" s="256" t="s">
        <v>1838</v>
      </c>
      <c r="AJ10" s="256"/>
      <c r="AK10" s="254" t="s">
        <v>1838</v>
      </c>
      <c r="AL10" s="254"/>
      <c r="AM10" s="254"/>
      <c r="AN10" s="256" t="s">
        <v>1835</v>
      </c>
      <c r="AO10" s="256" t="s">
        <v>1835</v>
      </c>
      <c r="AP10" s="256" t="s">
        <v>1838</v>
      </c>
      <c r="AQ10" s="254" t="s">
        <v>1835</v>
      </c>
      <c r="AR10" s="254" t="s">
        <v>1835</v>
      </c>
      <c r="AS10" s="254" t="s">
        <v>1835</v>
      </c>
      <c r="AT10" s="256"/>
      <c r="AU10" s="258"/>
      <c r="AV10" s="258"/>
      <c r="AW10" s="259"/>
      <c r="AX10" s="259"/>
      <c r="AY10" s="259"/>
      <c r="AZ10" s="258"/>
      <c r="BA10" s="258"/>
      <c r="BB10" s="258"/>
      <c r="BC10" s="259"/>
      <c r="BD10" s="259"/>
      <c r="BE10" s="259"/>
      <c r="BF10" s="258"/>
      <c r="BG10" s="258"/>
      <c r="BH10" s="258"/>
      <c r="BI10" s="259"/>
      <c r="BJ10" s="259"/>
      <c r="BK10" s="259"/>
      <c r="BL10" s="258"/>
      <c r="BM10" s="258"/>
      <c r="BN10" s="258"/>
      <c r="BO10" s="202">
        <v>165</v>
      </c>
      <c r="BP10" s="240">
        <v>22</v>
      </c>
      <c r="BQ10" s="67"/>
      <c r="BV10" s="224">
        <v>78</v>
      </c>
      <c r="BW10" s="222">
        <v>10</v>
      </c>
    </row>
    <row r="11" spans="1:75" s="18" customFormat="1" ht="54" customHeight="1">
      <c r="A11" s="263">
        <v>4</v>
      </c>
      <c r="B11" s="169" t="s">
        <v>364</v>
      </c>
      <c r="C11" s="264">
        <v>494</v>
      </c>
      <c r="D11" s="265">
        <v>33242</v>
      </c>
      <c r="E11" s="266" t="s">
        <v>1446</v>
      </c>
      <c r="F11" s="266" t="s">
        <v>1439</v>
      </c>
      <c r="G11" s="254"/>
      <c r="H11" s="254"/>
      <c r="I11" s="254"/>
      <c r="J11" s="255"/>
      <c r="K11" s="256"/>
      <c r="L11" s="256"/>
      <c r="M11" s="254"/>
      <c r="N11" s="257"/>
      <c r="O11" s="254"/>
      <c r="P11" s="256"/>
      <c r="Q11" s="256"/>
      <c r="R11" s="256"/>
      <c r="S11" s="254" t="s">
        <v>1827</v>
      </c>
      <c r="T11" s="254"/>
      <c r="U11" s="254"/>
      <c r="V11" s="256" t="s">
        <v>1827</v>
      </c>
      <c r="W11" s="256"/>
      <c r="X11" s="256"/>
      <c r="Y11" s="254" t="s">
        <v>1827</v>
      </c>
      <c r="Z11" s="254"/>
      <c r="AA11" s="254"/>
      <c r="AB11" s="256" t="s">
        <v>1835</v>
      </c>
      <c r="AC11" s="256" t="s">
        <v>1838</v>
      </c>
      <c r="AD11" s="256"/>
      <c r="AE11" s="254" t="s">
        <v>1827</v>
      </c>
      <c r="AF11" s="254"/>
      <c r="AG11" s="254"/>
      <c r="AH11" s="256" t="s">
        <v>1838</v>
      </c>
      <c r="AI11" s="256"/>
      <c r="AJ11" s="256"/>
      <c r="AK11" s="254" t="s">
        <v>1827</v>
      </c>
      <c r="AL11" s="254"/>
      <c r="AM11" s="254"/>
      <c r="AN11" s="256" t="s">
        <v>1835</v>
      </c>
      <c r="AO11" s="256" t="s">
        <v>1835</v>
      </c>
      <c r="AP11" s="256" t="s">
        <v>1835</v>
      </c>
      <c r="AQ11" s="254"/>
      <c r="AR11" s="254"/>
      <c r="AS11" s="254"/>
      <c r="AT11" s="256"/>
      <c r="AU11" s="258"/>
      <c r="AV11" s="258"/>
      <c r="AW11" s="259"/>
      <c r="AX11" s="259"/>
      <c r="AY11" s="259"/>
      <c r="AZ11" s="258"/>
      <c r="BA11" s="258"/>
      <c r="BB11" s="258"/>
      <c r="BC11" s="259"/>
      <c r="BD11" s="259"/>
      <c r="BE11" s="259"/>
      <c r="BF11" s="258"/>
      <c r="BG11" s="258"/>
      <c r="BH11" s="258"/>
      <c r="BI11" s="259"/>
      <c r="BJ11" s="259"/>
      <c r="BK11" s="259"/>
      <c r="BL11" s="258"/>
      <c r="BM11" s="258"/>
      <c r="BN11" s="258"/>
      <c r="BO11" s="202">
        <v>159</v>
      </c>
      <c r="BP11" s="240">
        <v>21</v>
      </c>
      <c r="BQ11" s="67"/>
      <c r="BV11" s="224">
        <v>80</v>
      </c>
      <c r="BW11" s="222">
        <v>11</v>
      </c>
    </row>
    <row r="12" spans="1:75" s="18" customFormat="1" ht="54" customHeight="1">
      <c r="A12" s="263">
        <v>5</v>
      </c>
      <c r="B12" s="169" t="s">
        <v>344</v>
      </c>
      <c r="C12" s="264">
        <v>178</v>
      </c>
      <c r="D12" s="265">
        <v>34948</v>
      </c>
      <c r="E12" s="266" t="s">
        <v>1344</v>
      </c>
      <c r="F12" s="266" t="s">
        <v>1335</v>
      </c>
      <c r="G12" s="254"/>
      <c r="H12" s="254"/>
      <c r="I12" s="254"/>
      <c r="J12" s="255"/>
      <c r="K12" s="256"/>
      <c r="L12" s="256"/>
      <c r="M12" s="254" t="s">
        <v>1838</v>
      </c>
      <c r="N12" s="257"/>
      <c r="O12" s="254"/>
      <c r="P12" s="256" t="s">
        <v>1838</v>
      </c>
      <c r="Q12" s="256"/>
      <c r="R12" s="256"/>
      <c r="S12" s="254" t="s">
        <v>1838</v>
      </c>
      <c r="T12" s="254"/>
      <c r="U12" s="254"/>
      <c r="V12" s="256" t="s">
        <v>1838</v>
      </c>
      <c r="W12" s="256"/>
      <c r="X12" s="256"/>
      <c r="Y12" s="254" t="s">
        <v>1838</v>
      </c>
      <c r="Z12" s="254"/>
      <c r="AA12" s="254"/>
      <c r="AB12" s="256" t="s">
        <v>1835</v>
      </c>
      <c r="AC12" s="256" t="s">
        <v>1835</v>
      </c>
      <c r="AD12" s="256" t="s">
        <v>1838</v>
      </c>
      <c r="AE12" s="254" t="s">
        <v>1838</v>
      </c>
      <c r="AF12" s="254"/>
      <c r="AG12" s="254"/>
      <c r="AH12" s="256" t="s">
        <v>1835</v>
      </c>
      <c r="AI12" s="256" t="s">
        <v>1835</v>
      </c>
      <c r="AJ12" s="256" t="s">
        <v>1835</v>
      </c>
      <c r="AK12" s="254"/>
      <c r="AL12" s="254"/>
      <c r="AM12" s="254"/>
      <c r="AN12" s="256"/>
      <c r="AO12" s="256"/>
      <c r="AP12" s="256"/>
      <c r="AQ12" s="254"/>
      <c r="AR12" s="254"/>
      <c r="AS12" s="254"/>
      <c r="AT12" s="256"/>
      <c r="AU12" s="258"/>
      <c r="AV12" s="258"/>
      <c r="AW12" s="254"/>
      <c r="AX12" s="254"/>
      <c r="AY12" s="254"/>
      <c r="AZ12" s="256"/>
      <c r="BA12" s="256"/>
      <c r="BB12" s="256"/>
      <c r="BC12" s="254"/>
      <c r="BD12" s="259"/>
      <c r="BE12" s="259"/>
      <c r="BF12" s="256"/>
      <c r="BG12" s="258"/>
      <c r="BH12" s="258"/>
      <c r="BI12" s="254"/>
      <c r="BJ12" s="259"/>
      <c r="BK12" s="259"/>
      <c r="BL12" s="256"/>
      <c r="BM12" s="258"/>
      <c r="BN12" s="258"/>
      <c r="BO12" s="202">
        <v>156</v>
      </c>
      <c r="BP12" s="240">
        <v>20</v>
      </c>
      <c r="BQ12" s="67"/>
      <c r="BV12" s="224">
        <v>82</v>
      </c>
      <c r="BW12" s="222">
        <v>12</v>
      </c>
    </row>
    <row r="13" spans="1:75" s="18" customFormat="1" ht="54" customHeight="1">
      <c r="A13" s="263">
        <v>6</v>
      </c>
      <c r="B13" s="169" t="s">
        <v>338</v>
      </c>
      <c r="C13" s="264">
        <v>81</v>
      </c>
      <c r="D13" s="265">
        <v>34220</v>
      </c>
      <c r="E13" s="266" t="s">
        <v>1237</v>
      </c>
      <c r="F13" s="266" t="s">
        <v>1230</v>
      </c>
      <c r="G13" s="254"/>
      <c r="H13" s="254"/>
      <c r="I13" s="254"/>
      <c r="J13" s="255"/>
      <c r="K13" s="256"/>
      <c r="L13" s="256"/>
      <c r="M13" s="254" t="s">
        <v>1838</v>
      </c>
      <c r="N13" s="257"/>
      <c r="O13" s="254"/>
      <c r="P13" s="256" t="s">
        <v>1838</v>
      </c>
      <c r="Q13" s="256"/>
      <c r="R13" s="256"/>
      <c r="S13" s="254" t="s">
        <v>1838</v>
      </c>
      <c r="T13" s="254"/>
      <c r="U13" s="254"/>
      <c r="V13" s="256" t="s">
        <v>1838</v>
      </c>
      <c r="W13" s="256"/>
      <c r="X13" s="256"/>
      <c r="Y13" s="254" t="s">
        <v>1838</v>
      </c>
      <c r="Z13" s="254"/>
      <c r="AA13" s="254"/>
      <c r="AB13" s="256" t="s">
        <v>1835</v>
      </c>
      <c r="AC13" s="256" t="s">
        <v>1835</v>
      </c>
      <c r="AD13" s="256" t="s">
        <v>1835</v>
      </c>
      <c r="AE13" s="254"/>
      <c r="AF13" s="254"/>
      <c r="AG13" s="254"/>
      <c r="AH13" s="256"/>
      <c r="AI13" s="256"/>
      <c r="AJ13" s="256"/>
      <c r="AK13" s="254"/>
      <c r="AL13" s="254"/>
      <c r="AM13" s="254"/>
      <c r="AN13" s="256"/>
      <c r="AO13" s="256"/>
      <c r="AP13" s="256"/>
      <c r="AQ13" s="254"/>
      <c r="AR13" s="254"/>
      <c r="AS13" s="254"/>
      <c r="AT13" s="256"/>
      <c r="AU13" s="258"/>
      <c r="AV13" s="258"/>
      <c r="AW13" s="254"/>
      <c r="AX13" s="254"/>
      <c r="AY13" s="254"/>
      <c r="AZ13" s="256"/>
      <c r="BA13" s="256"/>
      <c r="BB13" s="256"/>
      <c r="BC13" s="254"/>
      <c r="BD13" s="259"/>
      <c r="BE13" s="259"/>
      <c r="BF13" s="256"/>
      <c r="BG13" s="258"/>
      <c r="BH13" s="258"/>
      <c r="BI13" s="254"/>
      <c r="BJ13" s="259"/>
      <c r="BK13" s="259"/>
      <c r="BL13" s="256"/>
      <c r="BM13" s="258"/>
      <c r="BN13" s="258"/>
      <c r="BO13" s="202">
        <v>150</v>
      </c>
      <c r="BP13" s="240">
        <v>19</v>
      </c>
      <c r="BQ13" s="67"/>
      <c r="BV13" s="224">
        <v>84</v>
      </c>
      <c r="BW13" s="222">
        <v>13</v>
      </c>
    </row>
    <row r="14" spans="1:75" s="18" customFormat="1" ht="54" customHeight="1">
      <c r="A14" s="263">
        <v>7</v>
      </c>
      <c r="B14" s="169" t="s">
        <v>339</v>
      </c>
      <c r="C14" s="264">
        <v>89</v>
      </c>
      <c r="D14" s="265">
        <v>0</v>
      </c>
      <c r="E14" s="266" t="s">
        <v>1249</v>
      </c>
      <c r="F14" s="266" t="s">
        <v>1242</v>
      </c>
      <c r="G14" s="254"/>
      <c r="H14" s="254"/>
      <c r="I14" s="254"/>
      <c r="J14" s="255"/>
      <c r="K14" s="256"/>
      <c r="L14" s="256"/>
      <c r="M14" s="254" t="s">
        <v>1838</v>
      </c>
      <c r="N14" s="257"/>
      <c r="O14" s="254"/>
      <c r="P14" s="256" t="s">
        <v>1838</v>
      </c>
      <c r="Q14" s="256"/>
      <c r="R14" s="256"/>
      <c r="S14" s="254" t="s">
        <v>1838</v>
      </c>
      <c r="T14" s="254"/>
      <c r="U14" s="254"/>
      <c r="V14" s="256" t="s">
        <v>1835</v>
      </c>
      <c r="W14" s="256" t="s">
        <v>1835</v>
      </c>
      <c r="X14" s="256" t="s">
        <v>1838</v>
      </c>
      <c r="Y14" s="254" t="s">
        <v>1835</v>
      </c>
      <c r="Z14" s="254" t="s">
        <v>1835</v>
      </c>
      <c r="AA14" s="254" t="s">
        <v>1838</v>
      </c>
      <c r="AB14" s="256" t="s">
        <v>1835</v>
      </c>
      <c r="AC14" s="256" t="s">
        <v>1835</v>
      </c>
      <c r="AD14" s="256" t="s">
        <v>1835</v>
      </c>
      <c r="AE14" s="254"/>
      <c r="AF14" s="254"/>
      <c r="AG14" s="254"/>
      <c r="AH14" s="256"/>
      <c r="AI14" s="256"/>
      <c r="AJ14" s="256"/>
      <c r="AK14" s="254"/>
      <c r="AL14" s="254"/>
      <c r="AM14" s="254"/>
      <c r="AN14" s="256"/>
      <c r="AO14" s="256"/>
      <c r="AP14" s="256"/>
      <c r="AQ14" s="254"/>
      <c r="AR14" s="254"/>
      <c r="AS14" s="254"/>
      <c r="AT14" s="256"/>
      <c r="AU14" s="258"/>
      <c r="AV14" s="258"/>
      <c r="AW14" s="259"/>
      <c r="AX14" s="259"/>
      <c r="AY14" s="259"/>
      <c r="AZ14" s="258"/>
      <c r="BA14" s="258"/>
      <c r="BB14" s="258"/>
      <c r="BC14" s="259"/>
      <c r="BD14" s="259"/>
      <c r="BE14" s="259"/>
      <c r="BF14" s="258"/>
      <c r="BG14" s="258"/>
      <c r="BH14" s="258"/>
      <c r="BI14" s="259"/>
      <c r="BJ14" s="259"/>
      <c r="BK14" s="259"/>
      <c r="BL14" s="258"/>
      <c r="BM14" s="258"/>
      <c r="BN14" s="258"/>
      <c r="BO14" s="202">
        <v>150</v>
      </c>
      <c r="BP14" s="240">
        <v>18</v>
      </c>
      <c r="BQ14" s="67"/>
      <c r="BV14" s="224">
        <v>86</v>
      </c>
      <c r="BW14" s="222">
        <v>14</v>
      </c>
    </row>
    <row r="15" spans="1:75" s="18" customFormat="1" ht="54" customHeight="1">
      <c r="A15" s="263" t="s">
        <v>1827</v>
      </c>
      <c r="B15" s="169" t="s">
        <v>349</v>
      </c>
      <c r="C15" s="264">
        <v>52</v>
      </c>
      <c r="D15" s="265">
        <v>32888</v>
      </c>
      <c r="E15" s="266" t="s">
        <v>1510</v>
      </c>
      <c r="F15" s="266" t="s">
        <v>1506</v>
      </c>
      <c r="G15" s="254" t="s">
        <v>1827</v>
      </c>
      <c r="H15" s="254"/>
      <c r="I15" s="254"/>
      <c r="J15" s="255" t="s">
        <v>1827</v>
      </c>
      <c r="K15" s="256"/>
      <c r="L15" s="256"/>
      <c r="M15" s="254" t="s">
        <v>1827</v>
      </c>
      <c r="N15" s="257"/>
      <c r="O15" s="254"/>
      <c r="P15" s="256" t="s">
        <v>1835</v>
      </c>
      <c r="Q15" s="256" t="s">
        <v>1835</v>
      </c>
      <c r="R15" s="256" t="s">
        <v>1838</v>
      </c>
      <c r="S15" s="254" t="s">
        <v>1838</v>
      </c>
      <c r="T15" s="254"/>
      <c r="U15" s="254"/>
      <c r="V15" s="256" t="s">
        <v>1838</v>
      </c>
      <c r="W15" s="256"/>
      <c r="X15" s="256"/>
      <c r="Y15" s="254" t="s">
        <v>1835</v>
      </c>
      <c r="Z15" s="254" t="s">
        <v>1835</v>
      </c>
      <c r="AA15" s="254" t="s">
        <v>1835</v>
      </c>
      <c r="AB15" s="256"/>
      <c r="AC15" s="256"/>
      <c r="AD15" s="256"/>
      <c r="AE15" s="254"/>
      <c r="AF15" s="254"/>
      <c r="AG15" s="254"/>
      <c r="AH15" s="256"/>
      <c r="AI15" s="256"/>
      <c r="AJ15" s="256"/>
      <c r="AK15" s="254"/>
      <c r="AL15" s="254"/>
      <c r="AM15" s="254"/>
      <c r="AN15" s="256"/>
      <c r="AO15" s="256"/>
      <c r="AP15" s="256"/>
      <c r="AQ15" s="254"/>
      <c r="AR15" s="254"/>
      <c r="AS15" s="254"/>
      <c r="AT15" s="256"/>
      <c r="AU15" s="258"/>
      <c r="AV15" s="258"/>
      <c r="AW15" s="254"/>
      <c r="AX15" s="254"/>
      <c r="AY15" s="254"/>
      <c r="AZ15" s="256"/>
      <c r="BA15" s="256"/>
      <c r="BB15" s="256"/>
      <c r="BC15" s="254"/>
      <c r="BD15" s="259"/>
      <c r="BE15" s="259"/>
      <c r="BF15" s="256"/>
      <c r="BG15" s="258"/>
      <c r="BH15" s="258"/>
      <c r="BI15" s="254"/>
      <c r="BJ15" s="259"/>
      <c r="BK15" s="259"/>
      <c r="BL15" s="256"/>
      <c r="BM15" s="258"/>
      <c r="BN15" s="258"/>
      <c r="BO15" s="202">
        <v>145</v>
      </c>
      <c r="BP15" s="240" t="s">
        <v>1827</v>
      </c>
      <c r="BQ15" s="67"/>
      <c r="BV15" s="224">
        <v>88</v>
      </c>
      <c r="BW15" s="222">
        <v>15</v>
      </c>
    </row>
    <row r="16" spans="1:75" s="18" customFormat="1" ht="54" customHeight="1">
      <c r="A16" s="263">
        <v>8</v>
      </c>
      <c r="B16" s="169" t="s">
        <v>341</v>
      </c>
      <c r="C16" s="264">
        <v>132</v>
      </c>
      <c r="D16" s="265">
        <v>34051</v>
      </c>
      <c r="E16" s="266" t="s">
        <v>1288</v>
      </c>
      <c r="F16" s="266" t="s">
        <v>1279</v>
      </c>
      <c r="G16" s="254"/>
      <c r="H16" s="254"/>
      <c r="I16" s="254"/>
      <c r="J16" s="255" t="s">
        <v>1838</v>
      </c>
      <c r="K16" s="256"/>
      <c r="L16" s="256"/>
      <c r="M16" s="254" t="s">
        <v>1838</v>
      </c>
      <c r="N16" s="257"/>
      <c r="O16" s="254"/>
      <c r="P16" s="256" t="s">
        <v>1838</v>
      </c>
      <c r="Q16" s="256"/>
      <c r="R16" s="256"/>
      <c r="S16" s="254" t="s">
        <v>1838</v>
      </c>
      <c r="T16" s="254"/>
      <c r="U16" s="254"/>
      <c r="V16" s="256" t="s">
        <v>1835</v>
      </c>
      <c r="W16" s="256" t="s">
        <v>1835</v>
      </c>
      <c r="X16" s="256" t="s">
        <v>1835</v>
      </c>
      <c r="Y16" s="254"/>
      <c r="Z16" s="254"/>
      <c r="AA16" s="254"/>
      <c r="AB16" s="256"/>
      <c r="AC16" s="256"/>
      <c r="AD16" s="256"/>
      <c r="AE16" s="254"/>
      <c r="AF16" s="254"/>
      <c r="AG16" s="254"/>
      <c r="AH16" s="256"/>
      <c r="AI16" s="256"/>
      <c r="AJ16" s="256"/>
      <c r="AK16" s="254"/>
      <c r="AL16" s="254"/>
      <c r="AM16" s="254"/>
      <c r="AN16" s="256"/>
      <c r="AO16" s="256"/>
      <c r="AP16" s="256"/>
      <c r="AQ16" s="254"/>
      <c r="AR16" s="254"/>
      <c r="AS16" s="254"/>
      <c r="AT16" s="256"/>
      <c r="AU16" s="258"/>
      <c r="AV16" s="258"/>
      <c r="AW16" s="259"/>
      <c r="AX16" s="259"/>
      <c r="AY16" s="259"/>
      <c r="AZ16" s="258"/>
      <c r="BA16" s="258"/>
      <c r="BB16" s="258"/>
      <c r="BC16" s="259"/>
      <c r="BD16" s="259"/>
      <c r="BE16" s="259"/>
      <c r="BF16" s="258"/>
      <c r="BG16" s="258"/>
      <c r="BH16" s="258"/>
      <c r="BI16" s="259"/>
      <c r="BJ16" s="259"/>
      <c r="BK16" s="259"/>
      <c r="BL16" s="258"/>
      <c r="BM16" s="258"/>
      <c r="BN16" s="258"/>
      <c r="BO16" s="202">
        <v>140</v>
      </c>
      <c r="BP16" s="240">
        <v>17</v>
      </c>
      <c r="BQ16" s="67"/>
      <c r="BV16" s="224">
        <v>90</v>
      </c>
      <c r="BW16" s="222">
        <v>16</v>
      </c>
    </row>
    <row r="17" spans="1:75" s="18" customFormat="1" ht="54" customHeight="1">
      <c r="A17" s="263">
        <v>9</v>
      </c>
      <c r="B17" s="169" t="s">
        <v>336</v>
      </c>
      <c r="C17" s="264">
        <v>36</v>
      </c>
      <c r="D17" s="265">
        <v>35081</v>
      </c>
      <c r="E17" s="266" t="s">
        <v>1186</v>
      </c>
      <c r="F17" s="266" t="s">
        <v>1177</v>
      </c>
      <c r="G17" s="254" t="s">
        <v>1838</v>
      </c>
      <c r="H17" s="254"/>
      <c r="I17" s="254"/>
      <c r="J17" s="255" t="s">
        <v>1838</v>
      </c>
      <c r="K17" s="256"/>
      <c r="L17" s="256"/>
      <c r="M17" s="254" t="s">
        <v>1838</v>
      </c>
      <c r="N17" s="257"/>
      <c r="O17" s="254"/>
      <c r="P17" s="256" t="s">
        <v>1838</v>
      </c>
      <c r="Q17" s="256"/>
      <c r="R17" s="256"/>
      <c r="S17" s="254" t="s">
        <v>1835</v>
      </c>
      <c r="T17" s="254" t="s">
        <v>1838</v>
      </c>
      <c r="U17" s="254"/>
      <c r="V17" s="256" t="s">
        <v>1835</v>
      </c>
      <c r="W17" s="256" t="s">
        <v>1835</v>
      </c>
      <c r="X17" s="256" t="s">
        <v>1835</v>
      </c>
      <c r="Y17" s="254"/>
      <c r="Z17" s="254"/>
      <c r="AA17" s="254"/>
      <c r="AB17" s="256"/>
      <c r="AC17" s="256"/>
      <c r="AD17" s="256"/>
      <c r="AE17" s="254"/>
      <c r="AF17" s="254"/>
      <c r="AG17" s="254"/>
      <c r="AH17" s="256"/>
      <c r="AI17" s="256"/>
      <c r="AJ17" s="256"/>
      <c r="AK17" s="254"/>
      <c r="AL17" s="254"/>
      <c r="AM17" s="254"/>
      <c r="AN17" s="256"/>
      <c r="AO17" s="256"/>
      <c r="AP17" s="256"/>
      <c r="AQ17" s="254"/>
      <c r="AR17" s="254"/>
      <c r="AS17" s="254"/>
      <c r="AT17" s="256"/>
      <c r="AU17" s="258"/>
      <c r="AV17" s="258"/>
      <c r="AW17" s="259"/>
      <c r="AX17" s="259"/>
      <c r="AY17" s="259"/>
      <c r="AZ17" s="258"/>
      <c r="BA17" s="258"/>
      <c r="BB17" s="258"/>
      <c r="BC17" s="259"/>
      <c r="BD17" s="259"/>
      <c r="BE17" s="259"/>
      <c r="BF17" s="258"/>
      <c r="BG17" s="258"/>
      <c r="BH17" s="258"/>
      <c r="BI17" s="259"/>
      <c r="BJ17" s="259"/>
      <c r="BK17" s="259"/>
      <c r="BL17" s="258"/>
      <c r="BM17" s="258"/>
      <c r="BN17" s="258"/>
      <c r="BO17" s="202">
        <v>140</v>
      </c>
      <c r="BP17" s="240">
        <v>15.5</v>
      </c>
      <c r="BQ17" s="67"/>
      <c r="BV17" s="224">
        <v>92</v>
      </c>
      <c r="BW17" s="222">
        <v>17</v>
      </c>
    </row>
    <row r="18" spans="1:75" s="18" customFormat="1" ht="54" customHeight="1">
      <c r="A18" s="263">
        <v>9</v>
      </c>
      <c r="B18" s="169" t="s">
        <v>348</v>
      </c>
      <c r="C18" s="264">
        <v>273</v>
      </c>
      <c r="D18" s="265">
        <v>33769</v>
      </c>
      <c r="E18" s="266" t="s">
        <v>1471</v>
      </c>
      <c r="F18" s="266" t="s">
        <v>1462</v>
      </c>
      <c r="G18" s="254" t="s">
        <v>1838</v>
      </c>
      <c r="H18" s="254"/>
      <c r="I18" s="254"/>
      <c r="J18" s="255"/>
      <c r="K18" s="256"/>
      <c r="L18" s="256"/>
      <c r="M18" s="254" t="s">
        <v>1838</v>
      </c>
      <c r="N18" s="257"/>
      <c r="O18" s="254"/>
      <c r="P18" s="256" t="s">
        <v>1838</v>
      </c>
      <c r="Q18" s="256"/>
      <c r="R18" s="256"/>
      <c r="S18" s="254" t="s">
        <v>1835</v>
      </c>
      <c r="T18" s="254" t="s">
        <v>1838</v>
      </c>
      <c r="U18" s="254"/>
      <c r="V18" s="256" t="s">
        <v>1835</v>
      </c>
      <c r="W18" s="256" t="s">
        <v>1835</v>
      </c>
      <c r="X18" s="256" t="s">
        <v>1835</v>
      </c>
      <c r="Y18" s="254"/>
      <c r="Z18" s="254"/>
      <c r="AA18" s="254"/>
      <c r="AB18" s="256"/>
      <c r="AC18" s="256"/>
      <c r="AD18" s="256"/>
      <c r="AE18" s="254"/>
      <c r="AF18" s="254"/>
      <c r="AG18" s="254"/>
      <c r="AH18" s="256"/>
      <c r="AI18" s="256"/>
      <c r="AJ18" s="256"/>
      <c r="AK18" s="254"/>
      <c r="AL18" s="254"/>
      <c r="AM18" s="254"/>
      <c r="AN18" s="256"/>
      <c r="AO18" s="256"/>
      <c r="AP18" s="256"/>
      <c r="AQ18" s="254"/>
      <c r="AR18" s="254"/>
      <c r="AS18" s="254"/>
      <c r="AT18" s="256"/>
      <c r="AU18" s="258"/>
      <c r="AV18" s="258"/>
      <c r="AW18" s="259"/>
      <c r="AX18" s="259"/>
      <c r="AY18" s="259"/>
      <c r="AZ18" s="258"/>
      <c r="BA18" s="258"/>
      <c r="BB18" s="258"/>
      <c r="BC18" s="259"/>
      <c r="BD18" s="259"/>
      <c r="BE18" s="259"/>
      <c r="BF18" s="258"/>
      <c r="BG18" s="258"/>
      <c r="BH18" s="258"/>
      <c r="BI18" s="259"/>
      <c r="BJ18" s="259"/>
      <c r="BK18" s="259"/>
      <c r="BL18" s="258"/>
      <c r="BM18" s="258"/>
      <c r="BN18" s="258"/>
      <c r="BO18" s="202">
        <v>140</v>
      </c>
      <c r="BP18" s="240">
        <v>15.5</v>
      </c>
      <c r="BQ18" s="67"/>
      <c r="BV18" s="224">
        <v>94</v>
      </c>
      <c r="BW18" s="222">
        <v>18</v>
      </c>
    </row>
    <row r="19" spans="1:75" s="18" customFormat="1" ht="54" customHeight="1">
      <c r="A19" s="263">
        <v>10</v>
      </c>
      <c r="B19" s="169" t="s">
        <v>340</v>
      </c>
      <c r="C19" s="264">
        <v>102</v>
      </c>
      <c r="D19" s="265">
        <v>35079</v>
      </c>
      <c r="E19" s="266" t="s">
        <v>1261</v>
      </c>
      <c r="F19" s="266" t="s">
        <v>1252</v>
      </c>
      <c r="G19" s="254" t="s">
        <v>1838</v>
      </c>
      <c r="H19" s="254"/>
      <c r="I19" s="254"/>
      <c r="J19" s="255" t="s">
        <v>1838</v>
      </c>
      <c r="K19" s="256"/>
      <c r="L19" s="256"/>
      <c r="M19" s="254" t="s">
        <v>1838</v>
      </c>
      <c r="N19" s="257"/>
      <c r="O19" s="254"/>
      <c r="P19" s="256" t="s">
        <v>1835</v>
      </c>
      <c r="Q19" s="256" t="s">
        <v>1835</v>
      </c>
      <c r="R19" s="256" t="s">
        <v>1835</v>
      </c>
      <c r="S19" s="254"/>
      <c r="T19" s="254"/>
      <c r="U19" s="254"/>
      <c r="V19" s="256"/>
      <c r="W19" s="256"/>
      <c r="X19" s="256"/>
      <c r="Y19" s="254"/>
      <c r="Z19" s="254"/>
      <c r="AA19" s="254"/>
      <c r="AB19" s="256"/>
      <c r="AC19" s="256"/>
      <c r="AD19" s="256"/>
      <c r="AE19" s="254"/>
      <c r="AF19" s="254"/>
      <c r="AG19" s="254"/>
      <c r="AH19" s="256"/>
      <c r="AI19" s="256"/>
      <c r="AJ19" s="256"/>
      <c r="AK19" s="254"/>
      <c r="AL19" s="254"/>
      <c r="AM19" s="254"/>
      <c r="AN19" s="256"/>
      <c r="AO19" s="256"/>
      <c r="AP19" s="256"/>
      <c r="AQ19" s="254"/>
      <c r="AR19" s="254"/>
      <c r="AS19" s="254"/>
      <c r="AT19" s="256"/>
      <c r="AU19" s="258"/>
      <c r="AV19" s="258"/>
      <c r="AW19" s="259"/>
      <c r="AX19" s="259"/>
      <c r="AY19" s="259"/>
      <c r="AZ19" s="258"/>
      <c r="BA19" s="258"/>
      <c r="BB19" s="258"/>
      <c r="BC19" s="259"/>
      <c r="BD19" s="259"/>
      <c r="BE19" s="259"/>
      <c r="BF19" s="258"/>
      <c r="BG19" s="258"/>
      <c r="BH19" s="258"/>
      <c r="BI19" s="259"/>
      <c r="BJ19" s="259"/>
      <c r="BK19" s="259"/>
      <c r="BL19" s="258"/>
      <c r="BM19" s="258"/>
      <c r="BN19" s="258"/>
      <c r="BO19" s="202">
        <v>130</v>
      </c>
      <c r="BP19" s="240">
        <v>14</v>
      </c>
      <c r="BQ19" s="67"/>
      <c r="BV19" s="224">
        <v>96</v>
      </c>
      <c r="BW19" s="222">
        <v>19</v>
      </c>
    </row>
    <row r="20" spans="1:75" s="18" customFormat="1" ht="54" customHeight="1">
      <c r="A20" s="263">
        <v>11</v>
      </c>
      <c r="B20" s="169" t="s">
        <v>345</v>
      </c>
      <c r="C20" s="264">
        <v>194</v>
      </c>
      <c r="D20" s="265">
        <v>33902</v>
      </c>
      <c r="E20" s="266" t="s">
        <v>1362</v>
      </c>
      <c r="F20" s="266" t="s">
        <v>1356</v>
      </c>
      <c r="G20" s="254" t="s">
        <v>1838</v>
      </c>
      <c r="H20" s="254"/>
      <c r="I20" s="254"/>
      <c r="J20" s="255" t="s">
        <v>1838</v>
      </c>
      <c r="K20" s="256"/>
      <c r="L20" s="256"/>
      <c r="M20" s="254" t="s">
        <v>1835</v>
      </c>
      <c r="N20" s="257" t="s">
        <v>1838</v>
      </c>
      <c r="O20" s="254"/>
      <c r="P20" s="256" t="s">
        <v>1835</v>
      </c>
      <c r="Q20" s="256" t="s">
        <v>1835</v>
      </c>
      <c r="R20" s="256" t="s">
        <v>1835</v>
      </c>
      <c r="S20" s="254"/>
      <c r="T20" s="254"/>
      <c r="U20" s="254"/>
      <c r="V20" s="256"/>
      <c r="W20" s="256"/>
      <c r="X20" s="256"/>
      <c r="Y20" s="254"/>
      <c r="Z20" s="254"/>
      <c r="AA20" s="254"/>
      <c r="AB20" s="256"/>
      <c r="AC20" s="256"/>
      <c r="AD20" s="256"/>
      <c r="AE20" s="254"/>
      <c r="AF20" s="254"/>
      <c r="AG20" s="254"/>
      <c r="AH20" s="256"/>
      <c r="AI20" s="256"/>
      <c r="AJ20" s="256"/>
      <c r="AK20" s="254"/>
      <c r="AL20" s="254"/>
      <c r="AM20" s="254"/>
      <c r="AN20" s="256"/>
      <c r="AO20" s="256"/>
      <c r="AP20" s="256"/>
      <c r="AQ20" s="254"/>
      <c r="AR20" s="254"/>
      <c r="AS20" s="254"/>
      <c r="AT20" s="256"/>
      <c r="AU20" s="258"/>
      <c r="AV20" s="258"/>
      <c r="AW20" s="259"/>
      <c r="AX20" s="259"/>
      <c r="AY20" s="259"/>
      <c r="AZ20" s="258"/>
      <c r="BA20" s="258"/>
      <c r="BB20" s="258"/>
      <c r="BC20" s="259"/>
      <c r="BD20" s="259"/>
      <c r="BE20" s="259"/>
      <c r="BF20" s="258"/>
      <c r="BG20" s="258"/>
      <c r="BH20" s="258"/>
      <c r="BI20" s="259"/>
      <c r="BJ20" s="259"/>
      <c r="BK20" s="259"/>
      <c r="BL20" s="258"/>
      <c r="BM20" s="258"/>
      <c r="BN20" s="258"/>
      <c r="BO20" s="202">
        <v>130</v>
      </c>
      <c r="BP20" s="240">
        <v>13</v>
      </c>
      <c r="BQ20" s="67"/>
      <c r="BV20" s="224">
        <v>98</v>
      </c>
      <c r="BW20" s="222">
        <v>20</v>
      </c>
    </row>
    <row r="21" spans="1:75" s="18" customFormat="1" ht="54" customHeight="1">
      <c r="A21" s="263">
        <v>12</v>
      </c>
      <c r="B21" s="169" t="s">
        <v>343</v>
      </c>
      <c r="C21" s="264">
        <v>162</v>
      </c>
      <c r="D21" s="265">
        <v>35082</v>
      </c>
      <c r="E21" s="266" t="s">
        <v>1320</v>
      </c>
      <c r="F21" s="266" t="s">
        <v>1315</v>
      </c>
      <c r="G21" s="254" t="s">
        <v>1838</v>
      </c>
      <c r="H21" s="254"/>
      <c r="I21" s="254"/>
      <c r="J21" s="255" t="s">
        <v>1838</v>
      </c>
      <c r="K21" s="256"/>
      <c r="L21" s="256"/>
      <c r="M21" s="254" t="s">
        <v>1835</v>
      </c>
      <c r="N21" s="257" t="s">
        <v>1835</v>
      </c>
      <c r="O21" s="254" t="s">
        <v>1835</v>
      </c>
      <c r="P21" s="256"/>
      <c r="Q21" s="256"/>
      <c r="R21" s="256"/>
      <c r="S21" s="254"/>
      <c r="T21" s="254"/>
      <c r="U21" s="254"/>
      <c r="V21" s="256"/>
      <c r="W21" s="256"/>
      <c r="X21" s="256"/>
      <c r="Y21" s="254"/>
      <c r="Z21" s="254"/>
      <c r="AA21" s="254"/>
      <c r="AB21" s="256"/>
      <c r="AC21" s="256"/>
      <c r="AD21" s="256"/>
      <c r="AE21" s="254"/>
      <c r="AF21" s="254"/>
      <c r="AG21" s="254"/>
      <c r="AH21" s="256"/>
      <c r="AI21" s="256"/>
      <c r="AJ21" s="256"/>
      <c r="AK21" s="254"/>
      <c r="AL21" s="254"/>
      <c r="AM21" s="254"/>
      <c r="AN21" s="256"/>
      <c r="AO21" s="256"/>
      <c r="AP21" s="256"/>
      <c r="AQ21" s="254"/>
      <c r="AR21" s="254"/>
      <c r="AS21" s="254"/>
      <c r="AT21" s="256"/>
      <c r="AU21" s="258"/>
      <c r="AV21" s="258"/>
      <c r="AW21" s="259"/>
      <c r="AX21" s="259"/>
      <c r="AY21" s="259"/>
      <c r="AZ21" s="258"/>
      <c r="BA21" s="258"/>
      <c r="BB21" s="258"/>
      <c r="BC21" s="259"/>
      <c r="BD21" s="259"/>
      <c r="BE21" s="259"/>
      <c r="BF21" s="258"/>
      <c r="BG21" s="258"/>
      <c r="BH21" s="258"/>
      <c r="BI21" s="259"/>
      <c r="BJ21" s="259"/>
      <c r="BK21" s="259"/>
      <c r="BL21" s="258"/>
      <c r="BM21" s="258"/>
      <c r="BN21" s="258"/>
      <c r="BO21" s="202">
        <v>125</v>
      </c>
      <c r="BP21" s="240">
        <v>12</v>
      </c>
      <c r="BQ21" s="67"/>
      <c r="BV21" s="224"/>
      <c r="BW21" s="222"/>
    </row>
    <row r="22" spans="1:75" s="18" customFormat="1" ht="54" customHeight="1">
      <c r="A22" s="263">
        <v>13</v>
      </c>
      <c r="B22" s="169" t="s">
        <v>346</v>
      </c>
      <c r="C22" s="264">
        <v>226</v>
      </c>
      <c r="D22" s="265">
        <v>35096</v>
      </c>
      <c r="E22" s="266" t="s">
        <v>1407</v>
      </c>
      <c r="F22" s="266" t="s">
        <v>1401</v>
      </c>
      <c r="G22" s="254" t="s">
        <v>1835</v>
      </c>
      <c r="H22" s="254" t="s">
        <v>1835</v>
      </c>
      <c r="I22" s="254" t="s">
        <v>1838</v>
      </c>
      <c r="J22" s="255" t="s">
        <v>1838</v>
      </c>
      <c r="K22" s="256"/>
      <c r="L22" s="256"/>
      <c r="M22" s="254" t="s">
        <v>1835</v>
      </c>
      <c r="N22" s="257" t="s">
        <v>1835</v>
      </c>
      <c r="O22" s="254" t="s">
        <v>1835</v>
      </c>
      <c r="P22" s="256"/>
      <c r="Q22" s="256"/>
      <c r="R22" s="256"/>
      <c r="S22" s="254"/>
      <c r="T22" s="254"/>
      <c r="U22" s="254"/>
      <c r="V22" s="256"/>
      <c r="W22" s="256"/>
      <c r="X22" s="256"/>
      <c r="Y22" s="254"/>
      <c r="Z22" s="254"/>
      <c r="AA22" s="254"/>
      <c r="AB22" s="256"/>
      <c r="AC22" s="256"/>
      <c r="AD22" s="256"/>
      <c r="AE22" s="254"/>
      <c r="AF22" s="254"/>
      <c r="AG22" s="254"/>
      <c r="AH22" s="256"/>
      <c r="AI22" s="256"/>
      <c r="AJ22" s="256"/>
      <c r="AK22" s="254"/>
      <c r="AL22" s="254"/>
      <c r="AM22" s="254"/>
      <c r="AN22" s="256"/>
      <c r="AO22" s="256"/>
      <c r="AP22" s="256"/>
      <c r="AQ22" s="254"/>
      <c r="AR22" s="254"/>
      <c r="AS22" s="254"/>
      <c r="AT22" s="256"/>
      <c r="AU22" s="258"/>
      <c r="AV22" s="258"/>
      <c r="AW22" s="259"/>
      <c r="AX22" s="259"/>
      <c r="AY22" s="259"/>
      <c r="AZ22" s="258"/>
      <c r="BA22" s="258"/>
      <c r="BB22" s="258"/>
      <c r="BC22" s="259"/>
      <c r="BD22" s="259"/>
      <c r="BE22" s="259"/>
      <c r="BF22" s="258"/>
      <c r="BG22" s="258"/>
      <c r="BH22" s="258"/>
      <c r="BI22" s="259"/>
      <c r="BJ22" s="259"/>
      <c r="BK22" s="259"/>
      <c r="BL22" s="258"/>
      <c r="BM22" s="258"/>
      <c r="BN22" s="258"/>
      <c r="BO22" s="202">
        <v>125</v>
      </c>
      <c r="BP22" s="240">
        <v>11</v>
      </c>
      <c r="BQ22" s="67"/>
      <c r="BV22" s="224"/>
      <c r="BW22" s="222"/>
    </row>
    <row r="23" spans="1:75" s="18" customFormat="1" ht="54" customHeight="1">
      <c r="A23" s="263">
        <v>14</v>
      </c>
      <c r="B23" s="169" t="s">
        <v>335</v>
      </c>
      <c r="C23" s="264">
        <v>21</v>
      </c>
      <c r="D23" s="265">
        <v>35247</v>
      </c>
      <c r="E23" s="266" t="s">
        <v>1166</v>
      </c>
      <c r="F23" s="266" t="s">
        <v>1165</v>
      </c>
      <c r="G23" s="254" t="s">
        <v>1838</v>
      </c>
      <c r="H23" s="254"/>
      <c r="I23" s="254"/>
      <c r="J23" s="255" t="s">
        <v>1835</v>
      </c>
      <c r="K23" s="256" t="s">
        <v>1835</v>
      </c>
      <c r="L23" s="256" t="s">
        <v>1838</v>
      </c>
      <c r="M23" s="254" t="s">
        <v>1835</v>
      </c>
      <c r="N23" s="257" t="s">
        <v>1835</v>
      </c>
      <c r="O23" s="254" t="s">
        <v>1835</v>
      </c>
      <c r="P23" s="256"/>
      <c r="Q23" s="256"/>
      <c r="R23" s="256"/>
      <c r="S23" s="254"/>
      <c r="T23" s="254"/>
      <c r="U23" s="254"/>
      <c r="V23" s="256"/>
      <c r="W23" s="256"/>
      <c r="X23" s="256"/>
      <c r="Y23" s="254"/>
      <c r="Z23" s="254"/>
      <c r="AA23" s="254"/>
      <c r="AB23" s="256"/>
      <c r="AC23" s="256"/>
      <c r="AD23" s="256"/>
      <c r="AE23" s="254"/>
      <c r="AF23" s="254"/>
      <c r="AG23" s="254"/>
      <c r="AH23" s="256"/>
      <c r="AI23" s="256"/>
      <c r="AJ23" s="256"/>
      <c r="AK23" s="254"/>
      <c r="AL23" s="254"/>
      <c r="AM23" s="254"/>
      <c r="AN23" s="256"/>
      <c r="AO23" s="256"/>
      <c r="AP23" s="256"/>
      <c r="AQ23" s="254"/>
      <c r="AR23" s="254"/>
      <c r="AS23" s="254"/>
      <c r="AT23" s="256"/>
      <c r="AU23" s="258"/>
      <c r="AV23" s="258"/>
      <c r="AW23" s="259"/>
      <c r="AX23" s="259"/>
      <c r="AY23" s="259"/>
      <c r="AZ23" s="258"/>
      <c r="BA23" s="258"/>
      <c r="BB23" s="258"/>
      <c r="BC23" s="259"/>
      <c r="BD23" s="259"/>
      <c r="BE23" s="259"/>
      <c r="BF23" s="258"/>
      <c r="BG23" s="258"/>
      <c r="BH23" s="258"/>
      <c r="BI23" s="259"/>
      <c r="BJ23" s="259"/>
      <c r="BK23" s="259"/>
      <c r="BL23" s="258"/>
      <c r="BM23" s="258"/>
      <c r="BN23" s="258"/>
      <c r="BO23" s="202">
        <v>125</v>
      </c>
      <c r="BP23" s="240">
        <v>10</v>
      </c>
      <c r="BQ23" s="67"/>
      <c r="BV23" s="224"/>
      <c r="BW23" s="222"/>
    </row>
    <row r="24" spans="1:75" s="18" customFormat="1" ht="54" customHeight="1">
      <c r="A24" s="263">
        <v>15</v>
      </c>
      <c r="B24" s="169" t="s">
        <v>342</v>
      </c>
      <c r="C24" s="264">
        <v>152</v>
      </c>
      <c r="D24" s="265">
        <v>34335</v>
      </c>
      <c r="E24" s="266" t="s">
        <v>1312</v>
      </c>
      <c r="F24" s="266" t="s">
        <v>1300</v>
      </c>
      <c r="G24" s="254" t="s">
        <v>1835</v>
      </c>
      <c r="H24" s="254" t="s">
        <v>1835</v>
      </c>
      <c r="I24" s="254" t="s">
        <v>1838</v>
      </c>
      <c r="J24" s="255" t="s">
        <v>1835</v>
      </c>
      <c r="K24" s="256" t="s">
        <v>1835</v>
      </c>
      <c r="L24" s="256" t="s">
        <v>1835</v>
      </c>
      <c r="M24" s="254"/>
      <c r="N24" s="257"/>
      <c r="O24" s="254"/>
      <c r="P24" s="256"/>
      <c r="Q24" s="256"/>
      <c r="R24" s="256"/>
      <c r="S24" s="254"/>
      <c r="T24" s="254"/>
      <c r="U24" s="254"/>
      <c r="V24" s="256"/>
      <c r="W24" s="256"/>
      <c r="X24" s="256"/>
      <c r="Y24" s="254"/>
      <c r="Z24" s="254"/>
      <c r="AA24" s="254"/>
      <c r="AB24" s="256"/>
      <c r="AC24" s="256"/>
      <c r="AD24" s="256"/>
      <c r="AE24" s="254"/>
      <c r="AF24" s="254"/>
      <c r="AG24" s="254"/>
      <c r="AH24" s="256"/>
      <c r="AI24" s="256"/>
      <c r="AJ24" s="256"/>
      <c r="AK24" s="254"/>
      <c r="AL24" s="254"/>
      <c r="AM24" s="254"/>
      <c r="AN24" s="256"/>
      <c r="AO24" s="256"/>
      <c r="AP24" s="256"/>
      <c r="AQ24" s="254"/>
      <c r="AR24" s="254"/>
      <c r="AS24" s="254"/>
      <c r="AT24" s="256"/>
      <c r="AU24" s="258"/>
      <c r="AV24" s="258"/>
      <c r="AW24" s="259"/>
      <c r="AX24" s="259"/>
      <c r="AY24" s="259"/>
      <c r="AZ24" s="258"/>
      <c r="BA24" s="258"/>
      <c r="BB24" s="258"/>
      <c r="BC24" s="259"/>
      <c r="BD24" s="259"/>
      <c r="BE24" s="259"/>
      <c r="BF24" s="258"/>
      <c r="BG24" s="258"/>
      <c r="BH24" s="258"/>
      <c r="BI24" s="259"/>
      <c r="BJ24" s="259"/>
      <c r="BK24" s="259"/>
      <c r="BL24" s="258"/>
      <c r="BM24" s="258"/>
      <c r="BN24" s="258"/>
      <c r="BO24" s="202">
        <v>120</v>
      </c>
      <c r="BP24" s="240">
        <v>9</v>
      </c>
      <c r="BQ24" s="67"/>
      <c r="BV24" s="224"/>
      <c r="BW24" s="222"/>
    </row>
    <row r="25" spans="1:75" s="18" customFormat="1" ht="54" customHeight="1">
      <c r="A25" s="263" t="s">
        <v>1827</v>
      </c>
      <c r="B25" s="169" t="s">
        <v>347</v>
      </c>
      <c r="C25" s="264">
        <v>233</v>
      </c>
      <c r="D25" s="265">
        <v>33604</v>
      </c>
      <c r="E25" s="266" t="s">
        <v>1410</v>
      </c>
      <c r="F25" s="266" t="s">
        <v>1409</v>
      </c>
      <c r="G25" s="254" t="s">
        <v>1835</v>
      </c>
      <c r="H25" s="254" t="s">
        <v>1835</v>
      </c>
      <c r="I25" s="254" t="s">
        <v>1835</v>
      </c>
      <c r="J25" s="255"/>
      <c r="K25" s="256"/>
      <c r="L25" s="256"/>
      <c r="M25" s="254"/>
      <c r="N25" s="257"/>
      <c r="O25" s="254"/>
      <c r="P25" s="256"/>
      <c r="Q25" s="256"/>
      <c r="R25" s="256"/>
      <c r="S25" s="254"/>
      <c r="T25" s="254"/>
      <c r="U25" s="254"/>
      <c r="V25" s="256"/>
      <c r="W25" s="256"/>
      <c r="X25" s="256"/>
      <c r="Y25" s="254"/>
      <c r="Z25" s="254"/>
      <c r="AA25" s="254"/>
      <c r="AB25" s="256"/>
      <c r="AC25" s="256"/>
      <c r="AD25" s="256"/>
      <c r="AE25" s="254"/>
      <c r="AF25" s="254"/>
      <c r="AG25" s="254"/>
      <c r="AH25" s="256"/>
      <c r="AI25" s="256"/>
      <c r="AJ25" s="256"/>
      <c r="AK25" s="254"/>
      <c r="AL25" s="254"/>
      <c r="AM25" s="254"/>
      <c r="AN25" s="256"/>
      <c r="AO25" s="256"/>
      <c r="AP25" s="256"/>
      <c r="AQ25" s="254"/>
      <c r="AR25" s="254"/>
      <c r="AS25" s="254"/>
      <c r="AT25" s="256"/>
      <c r="AU25" s="258"/>
      <c r="AV25" s="258"/>
      <c r="AW25" s="259"/>
      <c r="AX25" s="259"/>
      <c r="AY25" s="259"/>
      <c r="AZ25" s="258"/>
      <c r="BA25" s="258"/>
      <c r="BB25" s="258"/>
      <c r="BC25" s="259"/>
      <c r="BD25" s="259"/>
      <c r="BE25" s="259"/>
      <c r="BF25" s="258"/>
      <c r="BG25" s="258"/>
      <c r="BH25" s="258"/>
      <c r="BI25" s="259"/>
      <c r="BJ25" s="259"/>
      <c r="BK25" s="259"/>
      <c r="BL25" s="258"/>
      <c r="BM25" s="258"/>
      <c r="BN25" s="258"/>
      <c r="BO25" s="202" t="s">
        <v>1836</v>
      </c>
      <c r="BP25" s="240"/>
      <c r="BQ25" s="67"/>
      <c r="BV25" s="224">
        <v>100</v>
      </c>
      <c r="BW25" s="222">
        <v>21</v>
      </c>
    </row>
    <row r="26" spans="1:75" s="18" customFormat="1" ht="54" customHeight="1">
      <c r="A26" s="263" t="s">
        <v>1827</v>
      </c>
      <c r="B26" s="169" t="s">
        <v>337</v>
      </c>
      <c r="C26" s="264">
        <v>43</v>
      </c>
      <c r="D26" s="265">
        <v>34249</v>
      </c>
      <c r="E26" s="266" t="s">
        <v>1194</v>
      </c>
      <c r="F26" s="266" t="s">
        <v>1188</v>
      </c>
      <c r="G26" s="254"/>
      <c r="H26" s="254"/>
      <c r="I26" s="254"/>
      <c r="J26" s="255"/>
      <c r="K26" s="256"/>
      <c r="L26" s="256"/>
      <c r="M26" s="254"/>
      <c r="N26" s="257"/>
      <c r="O26" s="254"/>
      <c r="P26" s="256"/>
      <c r="Q26" s="256"/>
      <c r="R26" s="256"/>
      <c r="S26" s="254"/>
      <c r="T26" s="254"/>
      <c r="U26" s="254"/>
      <c r="V26" s="256"/>
      <c r="W26" s="256"/>
      <c r="X26" s="256"/>
      <c r="Y26" s="254"/>
      <c r="Z26" s="254"/>
      <c r="AA26" s="254"/>
      <c r="AB26" s="256"/>
      <c r="AC26" s="256"/>
      <c r="AD26" s="256"/>
      <c r="AE26" s="254"/>
      <c r="AF26" s="254"/>
      <c r="AG26" s="254"/>
      <c r="AH26" s="256"/>
      <c r="AI26" s="256"/>
      <c r="AJ26" s="256"/>
      <c r="AK26" s="254"/>
      <c r="AL26" s="254"/>
      <c r="AM26" s="254"/>
      <c r="AN26" s="256"/>
      <c r="AO26" s="256"/>
      <c r="AP26" s="256"/>
      <c r="AQ26" s="254"/>
      <c r="AR26" s="254"/>
      <c r="AS26" s="254"/>
      <c r="AT26" s="256"/>
      <c r="AU26" s="258"/>
      <c r="AV26" s="258"/>
      <c r="AW26" s="259"/>
      <c r="AX26" s="259"/>
      <c r="AY26" s="259"/>
      <c r="AZ26" s="258"/>
      <c r="BA26" s="258"/>
      <c r="BB26" s="258"/>
      <c r="BC26" s="259"/>
      <c r="BD26" s="259"/>
      <c r="BE26" s="259"/>
      <c r="BF26" s="258"/>
      <c r="BG26" s="258"/>
      <c r="BH26" s="258"/>
      <c r="BI26" s="259"/>
      <c r="BJ26" s="259"/>
      <c r="BK26" s="259"/>
      <c r="BL26" s="258"/>
      <c r="BM26" s="258"/>
      <c r="BN26" s="258"/>
      <c r="BO26" s="202" t="s">
        <v>1826</v>
      </c>
      <c r="BP26" s="240"/>
      <c r="BQ26" s="67"/>
      <c r="BV26" s="224"/>
      <c r="BW26" s="222"/>
    </row>
    <row r="27" spans="1:75" s="18" customFormat="1" ht="54" customHeight="1">
      <c r="A27" s="263"/>
      <c r="B27" s="169" t="s">
        <v>673</v>
      </c>
      <c r="C27" s="264" t="str">
        <f>IF(ISERROR(VLOOKUP(B27,'KAYIT LİSTESİ'!$B$4:$H$904,2,0)),"",(VLOOKUP(B27,'KAYIT LİSTESİ'!$B$4:$H$904,2,0)))</f>
        <v/>
      </c>
      <c r="D27" s="265" t="str">
        <f>IF(ISERROR(VLOOKUP(B27,'KAYIT LİSTESİ'!$B$4:$H$904,4,0)),"",(VLOOKUP(B27,'KAYIT LİSTESİ'!$B$4:$H$904,4,0)))</f>
        <v/>
      </c>
      <c r="E27" s="266" t="str">
        <f>IF(ISERROR(VLOOKUP(B27,'KAYIT LİSTESİ'!$B$4:$H$904,5,0)),"",(VLOOKUP(B27,'KAYIT LİSTESİ'!$B$4:$H$904,5,0)))</f>
        <v/>
      </c>
      <c r="F27" s="266" t="str">
        <f>IF(ISERROR(VLOOKUP(B27,'KAYIT LİSTESİ'!$B$4:$H$904,6,0)),"",(VLOOKUP(B27,'KAYIT LİSTESİ'!$B$4:$H$904,6,0)))</f>
        <v/>
      </c>
      <c r="G27" s="254"/>
      <c r="H27" s="254"/>
      <c r="I27" s="254"/>
      <c r="J27" s="255"/>
      <c r="K27" s="256"/>
      <c r="L27" s="256"/>
      <c r="M27" s="254"/>
      <c r="N27" s="257"/>
      <c r="O27" s="254"/>
      <c r="P27" s="256"/>
      <c r="Q27" s="256"/>
      <c r="R27" s="256"/>
      <c r="S27" s="254"/>
      <c r="T27" s="254"/>
      <c r="U27" s="254"/>
      <c r="V27" s="256"/>
      <c r="W27" s="256"/>
      <c r="X27" s="256"/>
      <c r="Y27" s="254"/>
      <c r="Z27" s="254"/>
      <c r="AA27" s="254"/>
      <c r="AB27" s="256"/>
      <c r="AC27" s="256"/>
      <c r="AD27" s="256"/>
      <c r="AE27" s="254"/>
      <c r="AF27" s="254"/>
      <c r="AG27" s="254"/>
      <c r="AH27" s="256"/>
      <c r="AI27" s="256"/>
      <c r="AJ27" s="256"/>
      <c r="AK27" s="254"/>
      <c r="AL27" s="254"/>
      <c r="AM27" s="254"/>
      <c r="AN27" s="256"/>
      <c r="AO27" s="256"/>
      <c r="AP27" s="256"/>
      <c r="AQ27" s="254"/>
      <c r="AR27" s="254"/>
      <c r="AS27" s="254"/>
      <c r="AT27" s="256"/>
      <c r="AU27" s="258"/>
      <c r="AV27" s="258"/>
      <c r="AW27" s="259"/>
      <c r="AX27" s="259"/>
      <c r="AY27" s="259"/>
      <c r="AZ27" s="258"/>
      <c r="BA27" s="258"/>
      <c r="BB27" s="258"/>
      <c r="BC27" s="259"/>
      <c r="BD27" s="259"/>
      <c r="BE27" s="259"/>
      <c r="BF27" s="258"/>
      <c r="BG27" s="258"/>
      <c r="BH27" s="258"/>
      <c r="BI27" s="259"/>
      <c r="BJ27" s="259"/>
      <c r="BK27" s="259"/>
      <c r="BL27" s="258"/>
      <c r="BM27" s="258"/>
      <c r="BN27" s="258"/>
      <c r="BO27" s="202"/>
      <c r="BP27" s="240"/>
      <c r="BQ27" s="67"/>
      <c r="BV27" s="224"/>
      <c r="BW27" s="222"/>
    </row>
    <row r="28" spans="1:75" s="18" customFormat="1" ht="54" customHeight="1">
      <c r="A28" s="263"/>
      <c r="B28" s="169" t="s">
        <v>674</v>
      </c>
      <c r="C28" s="264" t="str">
        <f>IF(ISERROR(VLOOKUP(B28,'KAYIT LİSTESİ'!$B$4:$H$904,2,0)),"",(VLOOKUP(B28,'KAYIT LİSTESİ'!$B$4:$H$904,2,0)))</f>
        <v/>
      </c>
      <c r="D28" s="265" t="str">
        <f>IF(ISERROR(VLOOKUP(B28,'KAYIT LİSTESİ'!$B$4:$H$904,4,0)),"",(VLOOKUP(B28,'KAYIT LİSTESİ'!$B$4:$H$904,4,0)))</f>
        <v/>
      </c>
      <c r="E28" s="266" t="str">
        <f>IF(ISERROR(VLOOKUP(B28,'KAYIT LİSTESİ'!$B$4:$H$904,5,0)),"",(VLOOKUP(B28,'KAYIT LİSTESİ'!$B$4:$H$904,5,0)))</f>
        <v/>
      </c>
      <c r="F28" s="266" t="str">
        <f>IF(ISERROR(VLOOKUP(B28,'KAYIT LİSTESİ'!$B$4:$H$904,6,0)),"",(VLOOKUP(B28,'KAYIT LİSTESİ'!$B$4:$H$904,6,0)))</f>
        <v/>
      </c>
      <c r="G28" s="254"/>
      <c r="H28" s="254"/>
      <c r="I28" s="254"/>
      <c r="J28" s="255"/>
      <c r="K28" s="256"/>
      <c r="L28" s="256"/>
      <c r="M28" s="254"/>
      <c r="N28" s="257"/>
      <c r="O28" s="254"/>
      <c r="P28" s="256"/>
      <c r="Q28" s="256"/>
      <c r="R28" s="256"/>
      <c r="S28" s="254"/>
      <c r="T28" s="254"/>
      <c r="U28" s="254"/>
      <c r="V28" s="256"/>
      <c r="W28" s="256"/>
      <c r="X28" s="256"/>
      <c r="Y28" s="254"/>
      <c r="Z28" s="254"/>
      <c r="AA28" s="254"/>
      <c r="AB28" s="256"/>
      <c r="AC28" s="256"/>
      <c r="AD28" s="256"/>
      <c r="AE28" s="254"/>
      <c r="AF28" s="254"/>
      <c r="AG28" s="254"/>
      <c r="AH28" s="256"/>
      <c r="AI28" s="256"/>
      <c r="AJ28" s="256"/>
      <c r="AK28" s="254"/>
      <c r="AL28" s="254"/>
      <c r="AM28" s="254"/>
      <c r="AN28" s="256"/>
      <c r="AO28" s="256"/>
      <c r="AP28" s="256"/>
      <c r="AQ28" s="254"/>
      <c r="AR28" s="254"/>
      <c r="AS28" s="254"/>
      <c r="AT28" s="256"/>
      <c r="AU28" s="258"/>
      <c r="AV28" s="258"/>
      <c r="AW28" s="259"/>
      <c r="AX28" s="259"/>
      <c r="AY28" s="259"/>
      <c r="AZ28" s="258"/>
      <c r="BA28" s="258"/>
      <c r="BB28" s="258"/>
      <c r="BC28" s="259"/>
      <c r="BD28" s="259"/>
      <c r="BE28" s="259"/>
      <c r="BF28" s="258"/>
      <c r="BG28" s="258"/>
      <c r="BH28" s="258"/>
      <c r="BI28" s="259"/>
      <c r="BJ28" s="259"/>
      <c r="BK28" s="259"/>
      <c r="BL28" s="258"/>
      <c r="BM28" s="258"/>
      <c r="BN28" s="258"/>
      <c r="BO28" s="202"/>
      <c r="BP28" s="240"/>
      <c r="BQ28" s="67"/>
      <c r="BV28" s="224">
        <v>102</v>
      </c>
      <c r="BW28" s="222">
        <v>22</v>
      </c>
    </row>
    <row r="29" spans="1:75" s="18" customFormat="1" ht="54" customHeight="1">
      <c r="A29" s="263"/>
      <c r="B29" s="169" t="s">
        <v>675</v>
      </c>
      <c r="C29" s="264" t="str">
        <f>IF(ISERROR(VLOOKUP(B29,'KAYIT LİSTESİ'!$B$4:$H$904,2,0)),"",(VLOOKUP(B29,'KAYIT LİSTESİ'!$B$4:$H$904,2,0)))</f>
        <v/>
      </c>
      <c r="D29" s="265" t="str">
        <f>IF(ISERROR(VLOOKUP(B29,'KAYIT LİSTESİ'!$B$4:$H$904,4,0)),"",(VLOOKUP(B29,'KAYIT LİSTESİ'!$B$4:$H$904,4,0)))</f>
        <v/>
      </c>
      <c r="E29" s="266" t="str">
        <f>IF(ISERROR(VLOOKUP(B29,'KAYIT LİSTESİ'!$B$4:$H$904,5,0)),"",(VLOOKUP(B29,'KAYIT LİSTESİ'!$B$4:$H$904,5,0)))</f>
        <v/>
      </c>
      <c r="F29" s="266" t="str">
        <f>IF(ISERROR(VLOOKUP(B29,'KAYIT LİSTESİ'!$B$4:$H$904,6,0)),"",(VLOOKUP(B29,'KAYIT LİSTESİ'!$B$4:$H$904,6,0)))</f>
        <v/>
      </c>
      <c r="G29" s="254"/>
      <c r="H29" s="254"/>
      <c r="I29" s="254"/>
      <c r="J29" s="255"/>
      <c r="K29" s="256"/>
      <c r="L29" s="256"/>
      <c r="M29" s="254"/>
      <c r="N29" s="257"/>
      <c r="O29" s="254"/>
      <c r="P29" s="256"/>
      <c r="Q29" s="256"/>
      <c r="R29" s="256"/>
      <c r="S29" s="254"/>
      <c r="T29" s="254"/>
      <c r="U29" s="254"/>
      <c r="V29" s="256"/>
      <c r="W29" s="256"/>
      <c r="X29" s="256"/>
      <c r="Y29" s="254"/>
      <c r="Z29" s="254"/>
      <c r="AA29" s="254"/>
      <c r="AB29" s="256"/>
      <c r="AC29" s="256"/>
      <c r="AD29" s="256"/>
      <c r="AE29" s="254"/>
      <c r="AF29" s="254"/>
      <c r="AG29" s="254"/>
      <c r="AH29" s="256"/>
      <c r="AI29" s="256"/>
      <c r="AJ29" s="256"/>
      <c r="AK29" s="254"/>
      <c r="AL29" s="254"/>
      <c r="AM29" s="254"/>
      <c r="AN29" s="256"/>
      <c r="AO29" s="256"/>
      <c r="AP29" s="256"/>
      <c r="AQ29" s="254"/>
      <c r="AR29" s="254"/>
      <c r="AS29" s="254"/>
      <c r="AT29" s="256"/>
      <c r="AU29" s="258"/>
      <c r="AV29" s="258"/>
      <c r="AW29" s="259"/>
      <c r="AX29" s="259"/>
      <c r="AY29" s="259"/>
      <c r="AZ29" s="258"/>
      <c r="BA29" s="258"/>
      <c r="BB29" s="258"/>
      <c r="BC29" s="259"/>
      <c r="BD29" s="259"/>
      <c r="BE29" s="259"/>
      <c r="BF29" s="258"/>
      <c r="BG29" s="258"/>
      <c r="BH29" s="258"/>
      <c r="BI29" s="259"/>
      <c r="BJ29" s="259"/>
      <c r="BK29" s="259"/>
      <c r="BL29" s="258"/>
      <c r="BM29" s="258"/>
      <c r="BN29" s="258"/>
      <c r="BO29" s="202"/>
      <c r="BP29" s="240"/>
      <c r="BQ29" s="67"/>
      <c r="BV29" s="224">
        <v>104</v>
      </c>
      <c r="BW29" s="222">
        <v>23</v>
      </c>
    </row>
    <row r="30" spans="1:75" s="18" customFormat="1" ht="54" customHeight="1">
      <c r="A30" s="263"/>
      <c r="B30" s="169" t="s">
        <v>676</v>
      </c>
      <c r="C30" s="264" t="str">
        <f>IF(ISERROR(VLOOKUP(B30,'KAYIT LİSTESİ'!$B$4:$H$904,2,0)),"",(VLOOKUP(B30,'KAYIT LİSTESİ'!$B$4:$H$904,2,0)))</f>
        <v/>
      </c>
      <c r="D30" s="265" t="str">
        <f>IF(ISERROR(VLOOKUP(B30,'KAYIT LİSTESİ'!$B$4:$H$904,4,0)),"",(VLOOKUP(B30,'KAYIT LİSTESİ'!$B$4:$H$904,4,0)))</f>
        <v/>
      </c>
      <c r="E30" s="266" t="str">
        <f>IF(ISERROR(VLOOKUP(B30,'KAYIT LİSTESİ'!$B$4:$H$904,5,0)),"",(VLOOKUP(B30,'KAYIT LİSTESİ'!$B$4:$H$904,5,0)))</f>
        <v/>
      </c>
      <c r="F30" s="266" t="str">
        <f>IF(ISERROR(VLOOKUP(B30,'KAYIT LİSTESİ'!$B$4:$H$904,6,0)),"",(VLOOKUP(B30,'KAYIT LİSTESİ'!$B$4:$H$904,6,0)))</f>
        <v/>
      </c>
      <c r="G30" s="254"/>
      <c r="H30" s="254"/>
      <c r="I30" s="254"/>
      <c r="J30" s="255"/>
      <c r="K30" s="256"/>
      <c r="L30" s="256"/>
      <c r="M30" s="254"/>
      <c r="N30" s="257"/>
      <c r="O30" s="254"/>
      <c r="P30" s="256"/>
      <c r="Q30" s="256"/>
      <c r="R30" s="256"/>
      <c r="S30" s="254"/>
      <c r="T30" s="254"/>
      <c r="U30" s="254"/>
      <c r="V30" s="256"/>
      <c r="W30" s="256"/>
      <c r="X30" s="256"/>
      <c r="Y30" s="254"/>
      <c r="Z30" s="254"/>
      <c r="AA30" s="254"/>
      <c r="AB30" s="256"/>
      <c r="AC30" s="256"/>
      <c r="AD30" s="256"/>
      <c r="AE30" s="254"/>
      <c r="AF30" s="254"/>
      <c r="AG30" s="254"/>
      <c r="AH30" s="256"/>
      <c r="AI30" s="256"/>
      <c r="AJ30" s="256"/>
      <c r="AK30" s="254"/>
      <c r="AL30" s="254"/>
      <c r="AM30" s="254"/>
      <c r="AN30" s="256"/>
      <c r="AO30" s="256"/>
      <c r="AP30" s="256"/>
      <c r="AQ30" s="254"/>
      <c r="AR30" s="254"/>
      <c r="AS30" s="254"/>
      <c r="AT30" s="256"/>
      <c r="AU30" s="258"/>
      <c r="AV30" s="258"/>
      <c r="AW30" s="259"/>
      <c r="AX30" s="259"/>
      <c r="AY30" s="259"/>
      <c r="AZ30" s="258"/>
      <c r="BA30" s="258"/>
      <c r="BB30" s="258"/>
      <c r="BC30" s="259"/>
      <c r="BD30" s="259"/>
      <c r="BE30" s="259"/>
      <c r="BF30" s="258"/>
      <c r="BG30" s="258"/>
      <c r="BH30" s="258"/>
      <c r="BI30" s="259"/>
      <c r="BJ30" s="259"/>
      <c r="BK30" s="259"/>
      <c r="BL30" s="258"/>
      <c r="BM30" s="258"/>
      <c r="BN30" s="258"/>
      <c r="BO30" s="202"/>
      <c r="BP30" s="240"/>
      <c r="BQ30" s="67"/>
      <c r="BV30" s="224">
        <v>106</v>
      </c>
      <c r="BW30" s="222">
        <v>24</v>
      </c>
    </row>
    <row r="31" spans="1:75" s="18" customFormat="1" ht="54" customHeight="1">
      <c r="A31" s="263"/>
      <c r="B31" s="169" t="s">
        <v>677</v>
      </c>
      <c r="C31" s="264" t="str">
        <f>IF(ISERROR(VLOOKUP(B31,'KAYIT LİSTESİ'!$B$4:$H$904,2,0)),"",(VLOOKUP(B31,'KAYIT LİSTESİ'!$B$4:$H$904,2,0)))</f>
        <v/>
      </c>
      <c r="D31" s="265" t="str">
        <f>IF(ISERROR(VLOOKUP(B31,'KAYIT LİSTESİ'!$B$4:$H$904,4,0)),"",(VLOOKUP(B31,'KAYIT LİSTESİ'!$B$4:$H$904,4,0)))</f>
        <v/>
      </c>
      <c r="E31" s="266" t="str">
        <f>IF(ISERROR(VLOOKUP(B31,'KAYIT LİSTESİ'!$B$4:$H$904,5,0)),"",(VLOOKUP(B31,'KAYIT LİSTESİ'!$B$4:$H$904,5,0)))</f>
        <v/>
      </c>
      <c r="F31" s="266" t="str">
        <f>IF(ISERROR(VLOOKUP(B31,'KAYIT LİSTESİ'!$B$4:$H$904,6,0)),"",(VLOOKUP(B31,'KAYIT LİSTESİ'!$B$4:$H$904,6,0)))</f>
        <v/>
      </c>
      <c r="G31" s="254"/>
      <c r="H31" s="254"/>
      <c r="I31" s="254"/>
      <c r="J31" s="255"/>
      <c r="K31" s="256"/>
      <c r="L31" s="256"/>
      <c r="M31" s="254"/>
      <c r="N31" s="257"/>
      <c r="O31" s="254"/>
      <c r="P31" s="256"/>
      <c r="Q31" s="256"/>
      <c r="R31" s="256"/>
      <c r="S31" s="254"/>
      <c r="T31" s="254"/>
      <c r="U31" s="254"/>
      <c r="V31" s="256"/>
      <c r="W31" s="256"/>
      <c r="X31" s="256"/>
      <c r="Y31" s="254"/>
      <c r="Z31" s="254"/>
      <c r="AA31" s="254"/>
      <c r="AB31" s="256"/>
      <c r="AC31" s="256"/>
      <c r="AD31" s="256"/>
      <c r="AE31" s="254"/>
      <c r="AF31" s="254"/>
      <c r="AG31" s="254"/>
      <c r="AH31" s="256"/>
      <c r="AI31" s="256"/>
      <c r="AJ31" s="256"/>
      <c r="AK31" s="254"/>
      <c r="AL31" s="254"/>
      <c r="AM31" s="254"/>
      <c r="AN31" s="256"/>
      <c r="AO31" s="256"/>
      <c r="AP31" s="256"/>
      <c r="AQ31" s="254"/>
      <c r="AR31" s="254"/>
      <c r="AS31" s="254"/>
      <c r="AT31" s="256"/>
      <c r="AU31" s="258"/>
      <c r="AV31" s="258"/>
      <c r="AW31" s="259"/>
      <c r="AX31" s="259"/>
      <c r="AY31" s="259"/>
      <c r="AZ31" s="258"/>
      <c r="BA31" s="258"/>
      <c r="BB31" s="258"/>
      <c r="BC31" s="259"/>
      <c r="BD31" s="259"/>
      <c r="BE31" s="259"/>
      <c r="BF31" s="258"/>
      <c r="BG31" s="258"/>
      <c r="BH31" s="258"/>
      <c r="BI31" s="259"/>
      <c r="BJ31" s="259"/>
      <c r="BK31" s="259"/>
      <c r="BL31" s="258"/>
      <c r="BM31" s="258"/>
      <c r="BN31" s="258"/>
      <c r="BO31" s="202"/>
      <c r="BP31" s="240"/>
      <c r="BQ31" s="67"/>
      <c r="BV31" s="224">
        <v>108</v>
      </c>
      <c r="BW31" s="222">
        <v>25</v>
      </c>
    </row>
    <row r="32" spans="1:75" s="18" customFormat="1" ht="54" customHeight="1">
      <c r="A32" s="263"/>
      <c r="B32" s="169" t="s">
        <v>678</v>
      </c>
      <c r="C32" s="264" t="str">
        <f>IF(ISERROR(VLOOKUP(B32,'KAYIT LİSTESİ'!$B$4:$H$904,2,0)),"",(VLOOKUP(B32,'KAYIT LİSTESİ'!$B$4:$H$904,2,0)))</f>
        <v/>
      </c>
      <c r="D32" s="265" t="str">
        <f>IF(ISERROR(VLOOKUP(B32,'KAYIT LİSTESİ'!$B$4:$H$904,4,0)),"",(VLOOKUP(B32,'KAYIT LİSTESİ'!$B$4:$H$904,4,0)))</f>
        <v/>
      </c>
      <c r="E32" s="266" t="str">
        <f>IF(ISERROR(VLOOKUP(B32,'KAYIT LİSTESİ'!$B$4:$H$904,5,0)),"",(VLOOKUP(B32,'KAYIT LİSTESİ'!$B$4:$H$904,5,0)))</f>
        <v/>
      </c>
      <c r="F32" s="266" t="str">
        <f>IF(ISERROR(VLOOKUP(B32,'KAYIT LİSTESİ'!$B$4:$H$904,6,0)),"",(VLOOKUP(B32,'KAYIT LİSTESİ'!$B$4:$H$904,6,0)))</f>
        <v/>
      </c>
      <c r="G32" s="254"/>
      <c r="H32" s="254"/>
      <c r="I32" s="254"/>
      <c r="J32" s="255"/>
      <c r="K32" s="256"/>
      <c r="L32" s="256"/>
      <c r="M32" s="254"/>
      <c r="N32" s="257"/>
      <c r="O32" s="254"/>
      <c r="P32" s="256"/>
      <c r="Q32" s="256"/>
      <c r="R32" s="256"/>
      <c r="S32" s="254"/>
      <c r="T32" s="254"/>
      <c r="U32" s="254"/>
      <c r="V32" s="256"/>
      <c r="W32" s="256"/>
      <c r="X32" s="256"/>
      <c r="Y32" s="254"/>
      <c r="Z32" s="254"/>
      <c r="AA32" s="254"/>
      <c r="AB32" s="256"/>
      <c r="AC32" s="256"/>
      <c r="AD32" s="256"/>
      <c r="AE32" s="254"/>
      <c r="AF32" s="254"/>
      <c r="AG32" s="254"/>
      <c r="AH32" s="256"/>
      <c r="AI32" s="256"/>
      <c r="AJ32" s="256"/>
      <c r="AK32" s="254"/>
      <c r="AL32" s="254"/>
      <c r="AM32" s="254"/>
      <c r="AN32" s="256"/>
      <c r="AO32" s="256"/>
      <c r="AP32" s="256"/>
      <c r="AQ32" s="254"/>
      <c r="AR32" s="254"/>
      <c r="AS32" s="254"/>
      <c r="AT32" s="256"/>
      <c r="AU32" s="258"/>
      <c r="AV32" s="258"/>
      <c r="AW32" s="259"/>
      <c r="AX32" s="259"/>
      <c r="AY32" s="259"/>
      <c r="AZ32" s="258"/>
      <c r="BA32" s="258"/>
      <c r="BB32" s="258"/>
      <c r="BC32" s="259"/>
      <c r="BD32" s="259"/>
      <c r="BE32" s="259"/>
      <c r="BF32" s="258"/>
      <c r="BG32" s="258"/>
      <c r="BH32" s="258"/>
      <c r="BI32" s="259"/>
      <c r="BJ32" s="259"/>
      <c r="BK32" s="259"/>
      <c r="BL32" s="258"/>
      <c r="BM32" s="258"/>
      <c r="BN32" s="258"/>
      <c r="BO32" s="202"/>
      <c r="BP32" s="240"/>
      <c r="BQ32" s="67"/>
      <c r="BV32" s="224">
        <v>110</v>
      </c>
      <c r="BW32" s="222">
        <v>26</v>
      </c>
    </row>
    <row r="33" spans="1:75" s="18" customFormat="1" ht="54" customHeight="1">
      <c r="A33" s="263"/>
      <c r="B33" s="169" t="s">
        <v>679</v>
      </c>
      <c r="C33" s="264" t="str">
        <f>IF(ISERROR(VLOOKUP(B33,'KAYIT LİSTESİ'!$B$4:$H$904,2,0)),"",(VLOOKUP(B33,'KAYIT LİSTESİ'!$B$4:$H$904,2,0)))</f>
        <v/>
      </c>
      <c r="D33" s="265" t="str">
        <f>IF(ISERROR(VLOOKUP(B33,'KAYIT LİSTESİ'!$B$4:$H$904,4,0)),"",(VLOOKUP(B33,'KAYIT LİSTESİ'!$B$4:$H$904,4,0)))</f>
        <v/>
      </c>
      <c r="E33" s="266" t="str">
        <f>IF(ISERROR(VLOOKUP(B33,'KAYIT LİSTESİ'!$B$4:$H$904,5,0)),"",(VLOOKUP(B33,'KAYIT LİSTESİ'!$B$4:$H$904,5,0)))</f>
        <v/>
      </c>
      <c r="F33" s="266" t="str">
        <f>IF(ISERROR(VLOOKUP(B33,'KAYIT LİSTESİ'!$B$4:$H$904,6,0)),"",(VLOOKUP(B33,'KAYIT LİSTESİ'!$B$4:$H$904,6,0)))</f>
        <v/>
      </c>
      <c r="G33" s="254"/>
      <c r="H33" s="254"/>
      <c r="I33" s="254"/>
      <c r="J33" s="255"/>
      <c r="K33" s="256"/>
      <c r="L33" s="256"/>
      <c r="M33" s="254"/>
      <c r="N33" s="257"/>
      <c r="O33" s="254"/>
      <c r="P33" s="256"/>
      <c r="Q33" s="256"/>
      <c r="R33" s="256"/>
      <c r="S33" s="254"/>
      <c r="T33" s="254"/>
      <c r="U33" s="254"/>
      <c r="V33" s="256"/>
      <c r="W33" s="256"/>
      <c r="X33" s="256"/>
      <c r="Y33" s="254"/>
      <c r="Z33" s="254"/>
      <c r="AA33" s="254"/>
      <c r="AB33" s="256"/>
      <c r="AC33" s="256"/>
      <c r="AD33" s="256"/>
      <c r="AE33" s="254"/>
      <c r="AF33" s="254"/>
      <c r="AG33" s="254"/>
      <c r="AH33" s="256"/>
      <c r="AI33" s="256"/>
      <c r="AJ33" s="256"/>
      <c r="AK33" s="254"/>
      <c r="AL33" s="254"/>
      <c r="AM33" s="254"/>
      <c r="AN33" s="256"/>
      <c r="AO33" s="256"/>
      <c r="AP33" s="256"/>
      <c r="AQ33" s="254"/>
      <c r="AR33" s="254"/>
      <c r="AS33" s="254"/>
      <c r="AT33" s="256"/>
      <c r="AU33" s="258"/>
      <c r="AV33" s="258"/>
      <c r="AW33" s="259"/>
      <c r="AX33" s="259"/>
      <c r="AY33" s="259"/>
      <c r="AZ33" s="258"/>
      <c r="BA33" s="258"/>
      <c r="BB33" s="258"/>
      <c r="BC33" s="259"/>
      <c r="BD33" s="259"/>
      <c r="BE33" s="259"/>
      <c r="BF33" s="258"/>
      <c r="BG33" s="258"/>
      <c r="BH33" s="258"/>
      <c r="BI33" s="259"/>
      <c r="BJ33" s="259"/>
      <c r="BK33" s="259"/>
      <c r="BL33" s="258"/>
      <c r="BM33" s="258"/>
      <c r="BN33" s="258"/>
      <c r="BO33" s="202"/>
      <c r="BP33" s="240"/>
      <c r="BQ33" s="67"/>
      <c r="BV33" s="224">
        <v>112</v>
      </c>
      <c r="BW33" s="222">
        <v>27</v>
      </c>
    </row>
    <row r="34" spans="1:75" ht="9" customHeight="1">
      <c r="E34" s="50"/>
      <c r="BV34" s="224">
        <v>123</v>
      </c>
      <c r="BW34" s="222">
        <v>33</v>
      </c>
    </row>
    <row r="35" spans="1:75">
      <c r="BV35" s="224">
        <v>175</v>
      </c>
      <c r="BW35" s="222">
        <v>85</v>
      </c>
    </row>
    <row r="36" spans="1:75" ht="67.150000000000006" hidden="1" customHeight="1">
      <c r="BV36" s="224">
        <v>176</v>
      </c>
      <c r="BW36" s="222">
        <v>86</v>
      </c>
    </row>
    <row r="37" spans="1:75" hidden="1">
      <c r="F37" s="23" t="s">
        <v>1327</v>
      </c>
      <c r="BV37" s="224">
        <v>177</v>
      </c>
      <c r="BW37" s="222">
        <v>87</v>
      </c>
    </row>
    <row r="38" spans="1:75" hidden="1">
      <c r="F38" s="23" t="s">
        <v>1269</v>
      </c>
      <c r="BV38" s="224">
        <v>178</v>
      </c>
      <c r="BW38" s="222">
        <v>88</v>
      </c>
    </row>
    <row r="39" spans="1:75" hidden="1">
      <c r="F39" s="23" t="s">
        <v>1377</v>
      </c>
      <c r="BV39" s="224">
        <v>179</v>
      </c>
      <c r="BW39" s="222">
        <v>89</v>
      </c>
    </row>
    <row r="40" spans="1:75" hidden="1">
      <c r="F40" s="23" t="s">
        <v>1452</v>
      </c>
      <c r="BV40" s="224">
        <v>180</v>
      </c>
      <c r="BW40" s="222">
        <v>90</v>
      </c>
    </row>
    <row r="41" spans="1:75" hidden="1">
      <c r="F41" s="23" t="s">
        <v>1221</v>
      </c>
      <c r="BW41" s="222">
        <v>91</v>
      </c>
    </row>
    <row r="42" spans="1:75" hidden="1">
      <c r="F42" s="23" t="s">
        <v>1455</v>
      </c>
      <c r="BV42" s="224">
        <v>181</v>
      </c>
      <c r="BW42" s="222">
        <v>92</v>
      </c>
    </row>
    <row r="43" spans="1:75" hidden="1">
      <c r="F43" s="23" t="s">
        <v>1150</v>
      </c>
      <c r="BW43" s="222">
        <v>93</v>
      </c>
    </row>
    <row r="44" spans="1:75" hidden="1">
      <c r="F44" s="23" t="s">
        <v>1158</v>
      </c>
      <c r="BV44" s="224">
        <v>182</v>
      </c>
      <c r="BW44" s="222">
        <v>94</v>
      </c>
    </row>
    <row r="45" spans="1:75" hidden="1">
      <c r="F45" s="23" t="s">
        <v>1160</v>
      </c>
      <c r="BW45" s="222">
        <v>95</v>
      </c>
    </row>
    <row r="46" spans="1:75" hidden="1">
      <c r="F46" s="23" t="s">
        <v>1162</v>
      </c>
      <c r="BV46" s="223">
        <v>183</v>
      </c>
      <c r="BW46" s="221">
        <v>96</v>
      </c>
    </row>
    <row r="47" spans="1:75" hidden="1">
      <c r="F47" s="23" t="s">
        <v>1209</v>
      </c>
      <c r="BV47" s="223"/>
      <c r="BW47" s="221">
        <v>97</v>
      </c>
    </row>
    <row r="48" spans="1:75" hidden="1">
      <c r="F48" s="23" t="s">
        <v>1263</v>
      </c>
      <c r="BV48" s="223">
        <v>184</v>
      </c>
      <c r="BW48" s="221">
        <v>98</v>
      </c>
    </row>
    <row r="49" spans="6:75" hidden="1">
      <c r="F49" s="23" t="s">
        <v>1290</v>
      </c>
      <c r="BV49" s="223"/>
      <c r="BW49" s="221">
        <v>99</v>
      </c>
    </row>
    <row r="50" spans="6:75" hidden="1">
      <c r="F50" s="23" t="s">
        <v>1349</v>
      </c>
      <c r="BV50" s="223">
        <v>185</v>
      </c>
      <c r="BW50" s="221">
        <v>100</v>
      </c>
    </row>
    <row r="51" spans="6:75" hidden="1">
      <c r="F51" s="23" t="s">
        <v>1350</v>
      </c>
    </row>
    <row r="52" spans="6:75" hidden="1">
      <c r="F52" s="23" t="s">
        <v>1364</v>
      </c>
    </row>
    <row r="53" spans="6:75" hidden="1">
      <c r="F53" s="23" t="s">
        <v>1390</v>
      </c>
    </row>
    <row r="54" spans="6:75" hidden="1">
      <c r="F54" s="23" t="s">
        <v>1394</v>
      </c>
    </row>
    <row r="55" spans="6:75" hidden="1">
      <c r="F55" s="23" t="s">
        <v>1398</v>
      </c>
    </row>
    <row r="56" spans="6:75" hidden="1">
      <c r="F56" s="23" t="s">
        <v>1451</v>
      </c>
    </row>
    <row r="57" spans="6:75" hidden="1">
      <c r="F57" s="23" t="s">
        <v>1487</v>
      </c>
    </row>
    <row r="74" spans="6:6" hidden="1">
      <c r="F74" s="23" t="s">
        <v>1935</v>
      </c>
    </row>
  </sheetData>
  <mergeCells count="44">
    <mergeCell ref="AH7:AJ7"/>
    <mergeCell ref="AK7:AM7"/>
    <mergeCell ref="AN7:AP7"/>
    <mergeCell ref="G7:I7"/>
    <mergeCell ref="J7:L7"/>
    <mergeCell ref="BO6:BO7"/>
    <mergeCell ref="V7:X7"/>
    <mergeCell ref="Y7:AA7"/>
    <mergeCell ref="P7:R7"/>
    <mergeCell ref="BP6:BP7"/>
    <mergeCell ref="BQ6:BQ7"/>
    <mergeCell ref="AW7:AY7"/>
    <mergeCell ref="AZ7:BB7"/>
    <mergeCell ref="BC7:BE7"/>
    <mergeCell ref="BF7:BH7"/>
    <mergeCell ref="G6:BN6"/>
    <mergeCell ref="AB7:AD7"/>
    <mergeCell ref="AE7:AG7"/>
    <mergeCell ref="S7:U7"/>
    <mergeCell ref="A4:D4"/>
    <mergeCell ref="E4:F4"/>
    <mergeCell ref="BO5:BQ5"/>
    <mergeCell ref="BI7:BK7"/>
    <mergeCell ref="BL7:BN7"/>
    <mergeCell ref="AQ7:AS7"/>
    <mergeCell ref="AT7:AV7"/>
    <mergeCell ref="AW4:BB4"/>
    <mergeCell ref="BC4:BQ4"/>
    <mergeCell ref="A6:A7"/>
    <mergeCell ref="B6:B7"/>
    <mergeCell ref="C6:C7"/>
    <mergeCell ref="D6:D7"/>
    <mergeCell ref="E6:E7"/>
    <mergeCell ref="F6:F7"/>
    <mergeCell ref="M7:O7"/>
    <mergeCell ref="A1:BQ1"/>
    <mergeCell ref="A2:BQ2"/>
    <mergeCell ref="A3:D3"/>
    <mergeCell ref="E3:F3"/>
    <mergeCell ref="U3:X3"/>
    <mergeCell ref="AA3:AE3"/>
    <mergeCell ref="AW3:BB3"/>
    <mergeCell ref="BC3:BQ3"/>
    <mergeCell ref="AF3:AP3"/>
  </mergeCells>
  <conditionalFormatting sqref="BO8:BO33">
    <cfRule type="cellIs" dxfId="82" priority="3" stopIfTrue="1" operator="greaterThan">
      <formula>188</formula>
    </cfRule>
  </conditionalFormatting>
  <conditionalFormatting sqref="F1:F1048576">
    <cfRule type="containsText" dxfId="81" priority="1" stopIfTrue="1" operator="containsText" text="FERDİ">
      <formula>NOT(ISERROR(SEARCH("FERDİ",F1)))</formula>
    </cfRule>
  </conditionalFormatting>
  <printOptions horizontalCentered="1"/>
  <pageMargins left="0.27" right="0.15748031496062992" top="0.55118110236220474" bottom="0.27559055118110237" header="0.19685039370078741" footer="0.19685039370078741"/>
  <pageSetup paperSize="9" scale="32" orientation="landscape" r:id="rId1"/>
  <headerFooter scaleWithDoc="0" alignWithMargins="0"/>
  <ignoredErrors>
    <ignoredError sqref="E4 A2 BO5" unlockedFormula="1"/>
  </ignoredErrors>
  <drawing r:id="rId2"/>
</worksheet>
</file>

<file path=xl/worksheets/sheet16.xml><?xml version="1.0" encoding="utf-8"?>
<worksheet xmlns="http://schemas.openxmlformats.org/spreadsheetml/2006/main" xmlns:r="http://schemas.openxmlformats.org/officeDocument/2006/relationships">
  <sheetPr>
    <tabColor rgb="FFFF0000"/>
    <pageSetUpPr fitToPage="1"/>
  </sheetPr>
  <dimension ref="A1:U87"/>
  <sheetViews>
    <sheetView view="pageBreakPreview" zoomScale="85" zoomScaleNormal="100" zoomScaleSheetLayoutView="85" workbookViewId="0">
      <selection activeCell="I14" sqref="I14"/>
    </sheetView>
  </sheetViews>
  <sheetFormatPr defaultRowHeight="12.75"/>
  <cols>
    <col min="1" max="1" width="4.85546875" style="22" customWidth="1"/>
    <col min="2" max="2" width="10" style="22" bestFit="1" customWidth="1"/>
    <col min="3" max="3" width="14.42578125" style="20" customWidth="1"/>
    <col min="4" max="4" width="22.140625" style="45" customWidth="1"/>
    <col min="5" max="5" width="32.85546875" style="45" customWidth="1"/>
    <col min="6" max="6" width="10.42578125" style="176" bestFit="1"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42578125" style="24" bestFit="1" customWidth="1"/>
    <col min="13" max="13" width="19" style="49" bestFit="1" customWidth="1"/>
    <col min="14" max="14" width="39.7109375" style="49" bestFit="1" customWidth="1"/>
    <col min="15" max="15" width="9.5703125" style="176" customWidth="1"/>
    <col min="16" max="16" width="7.7109375" style="20" customWidth="1"/>
    <col min="17" max="17" width="5.7109375" style="20" customWidth="1"/>
    <col min="18" max="19" width="9.140625" style="20"/>
    <col min="20" max="20" width="9.140625" style="220"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719</v>
      </c>
      <c r="E3" s="559"/>
      <c r="F3" s="560" t="s">
        <v>304</v>
      </c>
      <c r="G3" s="560"/>
      <c r="H3" s="565" t="str">
        <f>'YARIŞMA PROGRAMI'!E19</f>
        <v>8:31.94-Elvan ABEYLEGESSE</v>
      </c>
      <c r="I3" s="561"/>
      <c r="J3" s="561"/>
      <c r="K3" s="561"/>
      <c r="L3" s="561"/>
      <c r="M3" s="212" t="s">
        <v>303</v>
      </c>
      <c r="N3" s="562" t="str">
        <f>'YARIŞMA PROGRAMI'!F19</f>
        <v>9.14.3-DUDU KARAKAYA</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PROGRAMI'!B19</f>
        <v>09 Mayıs 2015 - 18.00</v>
      </c>
      <c r="O4" s="564"/>
      <c r="P4" s="564"/>
      <c r="T4" s="216">
        <v>1166</v>
      </c>
      <c r="U4" s="215">
        <v>97</v>
      </c>
    </row>
    <row r="5" spans="1:21" s="10" customFormat="1" ht="15" customHeight="1">
      <c r="A5" s="12"/>
      <c r="B5" s="12"/>
      <c r="C5" s="13"/>
      <c r="D5" s="14"/>
      <c r="E5" s="15"/>
      <c r="F5" s="177"/>
      <c r="G5" s="15"/>
      <c r="H5" s="15"/>
      <c r="I5" s="12"/>
      <c r="J5" s="12"/>
      <c r="K5" s="12"/>
      <c r="L5" s="16"/>
      <c r="M5" s="17"/>
      <c r="N5" s="574">
        <f ca="1">NOW()</f>
        <v>42135.861171990742</v>
      </c>
      <c r="O5" s="574"/>
      <c r="P5" s="574"/>
      <c r="T5" s="219">
        <v>41714</v>
      </c>
      <c r="U5" s="215">
        <v>96</v>
      </c>
    </row>
    <row r="6" spans="1:21" s="18" customFormat="1" ht="18.75" customHeight="1">
      <c r="A6" s="548" t="s">
        <v>11</v>
      </c>
      <c r="B6" s="549" t="s">
        <v>86</v>
      </c>
      <c r="C6" s="551" t="s">
        <v>97</v>
      </c>
      <c r="D6" s="552" t="s">
        <v>13</v>
      </c>
      <c r="E6" s="552" t="s">
        <v>295</v>
      </c>
      <c r="F6" s="604" t="s">
        <v>14</v>
      </c>
      <c r="G6" s="553" t="s">
        <v>177</v>
      </c>
      <c r="I6" s="230" t="s">
        <v>15</v>
      </c>
      <c r="J6" s="231"/>
      <c r="K6" s="231"/>
      <c r="L6" s="231"/>
      <c r="M6" s="231"/>
      <c r="N6" s="231"/>
      <c r="O6" s="231"/>
      <c r="P6" s="232"/>
      <c r="T6" s="220">
        <v>41774</v>
      </c>
      <c r="U6" s="218">
        <v>95</v>
      </c>
    </row>
    <row r="7" spans="1:21" ht="26.25" customHeight="1">
      <c r="A7" s="548"/>
      <c r="B7" s="550"/>
      <c r="C7" s="551"/>
      <c r="D7" s="552"/>
      <c r="E7" s="552"/>
      <c r="F7" s="604"/>
      <c r="G7" s="554"/>
      <c r="H7" s="19"/>
      <c r="I7" s="43" t="s">
        <v>11</v>
      </c>
      <c r="J7" s="43" t="s">
        <v>87</v>
      </c>
      <c r="K7" s="43" t="s">
        <v>86</v>
      </c>
      <c r="L7" s="113" t="s">
        <v>12</v>
      </c>
      <c r="M7" s="114" t="s">
        <v>13</v>
      </c>
      <c r="N7" s="114" t="s">
        <v>295</v>
      </c>
      <c r="O7" s="173" t="s">
        <v>14</v>
      </c>
      <c r="P7" s="43" t="s">
        <v>27</v>
      </c>
      <c r="T7" s="220">
        <v>41834</v>
      </c>
      <c r="U7" s="218">
        <v>94</v>
      </c>
    </row>
    <row r="8" spans="1:21" s="18" customFormat="1" ht="33.75" customHeight="1">
      <c r="A8" s="66">
        <v>1</v>
      </c>
      <c r="B8" s="261">
        <v>61</v>
      </c>
      <c r="C8" s="111">
        <v>33458</v>
      </c>
      <c r="D8" s="262" t="s">
        <v>1212</v>
      </c>
      <c r="E8" s="171" t="s">
        <v>1209</v>
      </c>
      <c r="F8" s="178">
        <v>94897</v>
      </c>
      <c r="G8" s="238">
        <v>24</v>
      </c>
      <c r="H8" s="21"/>
      <c r="I8" s="66">
        <v>1</v>
      </c>
      <c r="J8" s="200" t="s">
        <v>807</v>
      </c>
      <c r="K8" s="238">
        <f>IF(ISERROR(VLOOKUP(J8,'KAYIT LİSTESİ'!$B$4:$H$904,2,0)),"",(VLOOKUP(J8,'KAYIT LİSTESİ'!$B$4:$H$904,2,0)))</f>
        <v>6</v>
      </c>
      <c r="L8" s="111">
        <f>IF(ISERROR(VLOOKUP(J8,'KAYIT LİSTESİ'!$B$4:$H$904,4,0)),"",(VLOOKUP(J8,'KAYIT LİSTESİ'!$B$4:$H$904,4,0)))</f>
        <v>33425</v>
      </c>
      <c r="M8" s="201" t="str">
        <f>IF(ISERROR(VLOOKUP(J8,'KAYIT LİSTESİ'!$B$4:$H$904,5,0)),"",(VLOOKUP(J8,'KAYIT LİSTESİ'!$B$4:$H$904,5,0)))</f>
        <v>YAĞMUR TARHAN</v>
      </c>
      <c r="N8" s="201" t="str">
        <f>IF(ISERROR(VLOOKUP(J8,'KAYIT LİSTESİ'!$B$4:$H$904,6,0)),"",(VLOOKUP(J8,'KAYIT LİSTESİ'!$B$4:$H$904,6,0)))</f>
        <v>AKSARAY-AKSARAY ÜNİVERSİTESİ</v>
      </c>
      <c r="O8" s="178">
        <v>120876</v>
      </c>
      <c r="P8" s="260">
        <v>8</v>
      </c>
      <c r="T8" s="220">
        <v>41894</v>
      </c>
      <c r="U8" s="218">
        <v>93</v>
      </c>
    </row>
    <row r="9" spans="1:21" s="18" customFormat="1" ht="33.75" customHeight="1">
      <c r="A9" s="66">
        <v>2</v>
      </c>
      <c r="B9" s="261">
        <v>25</v>
      </c>
      <c r="C9" s="111">
        <v>34062</v>
      </c>
      <c r="D9" s="262" t="s">
        <v>1168</v>
      </c>
      <c r="E9" s="171" t="s">
        <v>1165</v>
      </c>
      <c r="F9" s="178">
        <v>95185</v>
      </c>
      <c r="G9" s="238">
        <v>23</v>
      </c>
      <c r="H9" s="21"/>
      <c r="I9" s="66">
        <v>2</v>
      </c>
      <c r="J9" s="200" t="s">
        <v>808</v>
      </c>
      <c r="K9" s="238">
        <f>IF(ISERROR(VLOOKUP(J9,'KAYIT LİSTESİ'!$B$4:$H$904,2,0)),"",(VLOOKUP(J9,'KAYIT LİSTESİ'!$B$4:$H$904,2,0)))</f>
        <v>77</v>
      </c>
      <c r="L9" s="111">
        <f>IF(ISERROR(VLOOKUP(J9,'KAYIT LİSTESİ'!$B$4:$H$904,4,0)),"",(VLOOKUP(J9,'KAYIT LİSTESİ'!$B$4:$H$904,4,0)))</f>
        <v>35679</v>
      </c>
      <c r="M9" s="201" t="str">
        <f>IF(ISERROR(VLOOKUP(J9,'KAYIT LİSTESİ'!$B$4:$H$904,5,0)),"",(VLOOKUP(J9,'KAYIT LİSTESİ'!$B$4:$H$904,5,0)))</f>
        <v>ASLI ARİK</v>
      </c>
      <c r="N9" s="201" t="str">
        <f>IF(ISERROR(VLOOKUP(J9,'KAYIT LİSTESİ'!$B$4:$H$904,6,0)),"",(VLOOKUP(J9,'KAYIT LİSTESİ'!$B$4:$H$904,6,0)))</f>
        <v>BURDUR-MEHMET AKİF ERSOY ÜNİVERSİTESİ</v>
      </c>
      <c r="O9" s="178" t="s">
        <v>1845</v>
      </c>
      <c r="P9" s="260" t="s">
        <v>1827</v>
      </c>
      <c r="T9" s="220">
        <v>41954</v>
      </c>
      <c r="U9" s="218">
        <v>92</v>
      </c>
    </row>
    <row r="10" spans="1:21" s="18" customFormat="1" ht="33.75" customHeight="1">
      <c r="A10" s="66">
        <v>3</v>
      </c>
      <c r="B10" s="261">
        <v>94</v>
      </c>
      <c r="C10" s="111">
        <v>0</v>
      </c>
      <c r="D10" s="262" t="s">
        <v>1244</v>
      </c>
      <c r="E10" s="171" t="s">
        <v>1242</v>
      </c>
      <c r="F10" s="178">
        <v>95549</v>
      </c>
      <c r="G10" s="238">
        <v>22</v>
      </c>
      <c r="H10" s="21"/>
      <c r="I10" s="66">
        <v>3</v>
      </c>
      <c r="J10" s="200" t="s">
        <v>809</v>
      </c>
      <c r="K10" s="238">
        <f>IF(ISERROR(VLOOKUP(J10,'KAYIT LİSTESİ'!$B$4:$H$904,2,0)),"",(VLOOKUP(J10,'KAYIT LİSTESİ'!$B$4:$H$904,2,0)))</f>
        <v>105</v>
      </c>
      <c r="L10" s="111">
        <f>IF(ISERROR(VLOOKUP(J10,'KAYIT LİSTESİ'!$B$4:$H$904,4,0)),"",(VLOOKUP(J10,'KAYIT LİSTESİ'!$B$4:$H$904,4,0)))</f>
        <v>33817</v>
      </c>
      <c r="M10" s="201" t="str">
        <f>IF(ISERROR(VLOOKUP(J10,'KAYIT LİSTESİ'!$B$4:$H$904,5,0)),"",(VLOOKUP(J10,'KAYIT LİSTESİ'!$B$4:$H$904,5,0)))</f>
        <v>YASEMİN CAN</v>
      </c>
      <c r="N10" s="201" t="str">
        <f>IF(ISERROR(VLOOKUP(J10,'KAYIT LİSTESİ'!$B$4:$H$904,6,0)),"",(VLOOKUP(J10,'KAYIT LİSTESİ'!$B$4:$H$904,6,0)))</f>
        <v>ANKARA-GAZİ ÜNİVERSİTESİ</v>
      </c>
      <c r="O10" s="178">
        <v>95963</v>
      </c>
      <c r="P10" s="260">
        <v>4</v>
      </c>
      <c r="T10" s="220">
        <v>42014</v>
      </c>
      <c r="U10" s="218">
        <v>91</v>
      </c>
    </row>
    <row r="11" spans="1:21" s="18" customFormat="1" ht="33.75" customHeight="1">
      <c r="A11" s="66">
        <v>4</v>
      </c>
      <c r="B11" s="261">
        <v>105</v>
      </c>
      <c r="C11" s="111">
        <v>33817</v>
      </c>
      <c r="D11" s="262" t="s">
        <v>1255</v>
      </c>
      <c r="E11" s="171" t="s">
        <v>1252</v>
      </c>
      <c r="F11" s="178">
        <v>95963</v>
      </c>
      <c r="G11" s="238">
        <v>21</v>
      </c>
      <c r="H11" s="21"/>
      <c r="I11" s="66">
        <v>4</v>
      </c>
      <c r="J11" s="200" t="s">
        <v>810</v>
      </c>
      <c r="K11" s="238">
        <f>IF(ISERROR(VLOOKUP(J11,'KAYIT LİSTESİ'!$B$4:$H$904,2,0)),"",(VLOOKUP(J11,'KAYIT LİSTESİ'!$B$4:$H$904,2,0)))</f>
        <v>124</v>
      </c>
      <c r="L11" s="111">
        <f>IF(ISERROR(VLOOKUP(J11,'KAYIT LİSTESİ'!$B$4:$H$904,4,0)),"",(VLOOKUP(J11,'KAYIT LİSTESİ'!$B$4:$H$904,4,0)))</f>
        <v>34060</v>
      </c>
      <c r="M11" s="201" t="str">
        <f>IF(ISERROR(VLOOKUP(J11,'KAYIT LİSTESİ'!$B$4:$H$904,5,0)),"",(VLOOKUP(J11,'KAYIT LİSTESİ'!$B$4:$H$904,5,0)))</f>
        <v>ESRA OTLU</v>
      </c>
      <c r="N11" s="201" t="str">
        <f>IF(ISERROR(VLOOKUP(J11,'KAYIT LİSTESİ'!$B$4:$H$904,6,0)),"",(VLOOKUP(J11,'KAYIT LİSTESİ'!$B$4:$H$904,6,0)))</f>
        <v>ANKARA-ANKARA ÜNİVERSİTESİ</v>
      </c>
      <c r="O11" s="178">
        <v>104913</v>
      </c>
      <c r="P11" s="260">
        <v>7</v>
      </c>
      <c r="T11" s="220">
        <v>42084</v>
      </c>
      <c r="U11" s="218">
        <v>90</v>
      </c>
    </row>
    <row r="12" spans="1:21" s="18" customFormat="1" ht="33.75" customHeight="1">
      <c r="A12" s="66">
        <v>5</v>
      </c>
      <c r="B12" s="261">
        <v>46</v>
      </c>
      <c r="C12" s="111">
        <v>34731</v>
      </c>
      <c r="D12" s="262" t="s">
        <v>1202</v>
      </c>
      <c r="E12" s="171" t="s">
        <v>1198</v>
      </c>
      <c r="F12" s="178">
        <v>100557</v>
      </c>
      <c r="G12" s="238">
        <v>20</v>
      </c>
      <c r="H12" s="21"/>
      <c r="I12" s="66">
        <v>5</v>
      </c>
      <c r="J12" s="200" t="s">
        <v>811</v>
      </c>
      <c r="K12" s="238">
        <f>IF(ISERROR(VLOOKUP(J12,'KAYIT LİSTESİ'!$B$4:$H$904,2,0)),"",(VLOOKUP(J12,'KAYIT LİSTESİ'!$B$4:$H$904,2,0)))</f>
        <v>139</v>
      </c>
      <c r="L12" s="111">
        <f>IF(ISERROR(VLOOKUP(J12,'KAYIT LİSTESİ'!$B$4:$H$904,4,0)),"",(VLOOKUP(J12,'KAYIT LİSTESİ'!$B$4:$H$904,4,0)))</f>
        <v>35394</v>
      </c>
      <c r="M12" s="201" t="str">
        <f>IF(ISERROR(VLOOKUP(J12,'KAYIT LİSTESİ'!$B$4:$H$904,5,0)),"",(VLOOKUP(J12,'KAYIT LİSTESİ'!$B$4:$H$904,5,0)))</f>
        <v>SERAH LOVETH MALUGU</v>
      </c>
      <c r="N12" s="201" t="str">
        <f>IF(ISERROR(VLOOKUP(J12,'KAYIT LİSTESİ'!$B$4:$H$904,6,0)),"",(VLOOKUP(J12,'KAYIT LİSTESİ'!$B$4:$H$904,6,0)))</f>
        <v>KKTC-DOĞU AKDENİZ ÜNİVERSİTESİ</v>
      </c>
      <c r="O12" s="178" t="s">
        <v>1826</v>
      </c>
      <c r="P12" s="260" t="s">
        <v>1827</v>
      </c>
      <c r="T12" s="220">
        <v>42154</v>
      </c>
      <c r="U12" s="218">
        <v>89</v>
      </c>
    </row>
    <row r="13" spans="1:21" s="18" customFormat="1" ht="33.75" customHeight="1">
      <c r="A13" s="66">
        <v>6</v>
      </c>
      <c r="B13" s="261">
        <v>241</v>
      </c>
      <c r="C13" s="111" t="s">
        <v>1422</v>
      </c>
      <c r="D13" s="262" t="s">
        <v>1423</v>
      </c>
      <c r="E13" s="171" t="s">
        <v>1418</v>
      </c>
      <c r="F13" s="178">
        <v>101712</v>
      </c>
      <c r="G13" s="238">
        <v>19</v>
      </c>
      <c r="H13" s="21"/>
      <c r="I13" s="66">
        <v>6</v>
      </c>
      <c r="J13" s="200" t="s">
        <v>812</v>
      </c>
      <c r="K13" s="238">
        <f>IF(ISERROR(VLOOKUP(J13,'KAYIT LİSTESİ'!$B$4:$H$904,2,0)),"",(VLOOKUP(J13,'KAYIT LİSTESİ'!$B$4:$H$904,2,0)))</f>
        <v>190</v>
      </c>
      <c r="L13" s="111">
        <f>IF(ISERROR(VLOOKUP(J13,'KAYIT LİSTESİ'!$B$4:$H$904,4,0)),"",(VLOOKUP(J13,'KAYIT LİSTESİ'!$B$4:$H$904,4,0)))</f>
        <v>35167</v>
      </c>
      <c r="M13" s="201" t="str">
        <f>IF(ISERROR(VLOOKUP(J13,'KAYIT LİSTESİ'!$B$4:$H$904,5,0)),"",(VLOOKUP(J13,'KAYIT LİSTESİ'!$B$4:$H$904,5,0)))</f>
        <v>AYŞEGÜL GAMZE CEREN</v>
      </c>
      <c r="N13" s="201" t="str">
        <f>IF(ISERROR(VLOOKUP(J13,'KAYIT LİSTESİ'!$B$4:$H$904,6,0)),"",(VLOOKUP(J13,'KAYIT LİSTESİ'!$B$4:$H$904,6,0)))</f>
        <v>ANKARA-HACETTEPE ÜNİVERSİTESİ</v>
      </c>
      <c r="O13" s="178">
        <v>142872</v>
      </c>
      <c r="P13" s="260">
        <v>9</v>
      </c>
      <c r="T13" s="220">
        <v>42224</v>
      </c>
      <c r="U13" s="218">
        <v>88</v>
      </c>
    </row>
    <row r="14" spans="1:21" s="18" customFormat="1" ht="33.75" customHeight="1">
      <c r="A14" s="66">
        <v>7</v>
      </c>
      <c r="B14" s="261">
        <v>71</v>
      </c>
      <c r="C14" s="111">
        <v>35067</v>
      </c>
      <c r="D14" s="262" t="s">
        <v>1225</v>
      </c>
      <c r="E14" s="171" t="s">
        <v>1221</v>
      </c>
      <c r="F14" s="178">
        <v>103381</v>
      </c>
      <c r="G14" s="238">
        <v>18</v>
      </c>
      <c r="H14" s="21"/>
      <c r="I14" s="66">
        <v>7</v>
      </c>
      <c r="J14" s="200" t="s">
        <v>813</v>
      </c>
      <c r="K14" s="238">
        <f>IF(ISERROR(VLOOKUP(J14,'KAYIT LİSTESİ'!$B$4:$H$904,2,0)),"",(VLOOKUP(J14,'KAYIT LİSTESİ'!$B$4:$H$904,2,0)))</f>
        <v>149</v>
      </c>
      <c r="L14" s="111">
        <f>IF(ISERROR(VLOOKUP(J14,'KAYIT LİSTESİ'!$B$4:$H$904,4,0)),"",(VLOOKUP(J14,'KAYIT LİSTESİ'!$B$4:$H$904,4,0)))</f>
        <v>35358</v>
      </c>
      <c r="M14" s="201" t="str">
        <f>IF(ISERROR(VLOOKUP(J14,'KAYIT LİSTESİ'!$B$4:$H$904,5,0)),"",(VLOOKUP(J14,'KAYIT LİSTESİ'!$B$4:$H$904,5,0)))</f>
        <v>KÜBRA YAĞCI</v>
      </c>
      <c r="N14" s="201" t="str">
        <f>IF(ISERROR(VLOOKUP(J14,'KAYIT LİSTESİ'!$B$4:$H$904,6,0)),"",(VLOOKUP(J14,'KAYIT LİSTESİ'!$B$4:$H$904,6,0)))</f>
        <v>SİVAS-CUMHURİYET ÜNİVERSİTESİ</v>
      </c>
      <c r="O14" s="178">
        <v>145855</v>
      </c>
      <c r="P14" s="260">
        <v>10</v>
      </c>
      <c r="T14" s="220">
        <v>42294</v>
      </c>
      <c r="U14" s="218">
        <v>87</v>
      </c>
    </row>
    <row r="15" spans="1:21" s="18" customFormat="1" ht="33.75" customHeight="1">
      <c r="A15" s="66">
        <v>8</v>
      </c>
      <c r="B15" s="261">
        <v>124</v>
      </c>
      <c r="C15" s="111">
        <v>34060</v>
      </c>
      <c r="D15" s="262" t="s">
        <v>1282</v>
      </c>
      <c r="E15" s="171" t="s">
        <v>1279</v>
      </c>
      <c r="F15" s="178">
        <v>104913</v>
      </c>
      <c r="G15" s="238">
        <v>17</v>
      </c>
      <c r="H15" s="21"/>
      <c r="I15" s="66">
        <v>8</v>
      </c>
      <c r="J15" s="200" t="s">
        <v>814</v>
      </c>
      <c r="K15" s="238">
        <f>IF(ISERROR(VLOOKUP(J15,'KAYIT LİSTESİ'!$B$4:$H$904,2,0)),"",(VLOOKUP(J15,'KAYIT LİSTESİ'!$B$4:$H$904,2,0)))</f>
        <v>94</v>
      </c>
      <c r="L15" s="111">
        <f>IF(ISERROR(VLOOKUP(J15,'KAYIT LİSTESİ'!$B$4:$H$904,4,0)),"",(VLOOKUP(J15,'KAYIT LİSTESİ'!$B$4:$H$904,4,0)))</f>
        <v>0</v>
      </c>
      <c r="M15" s="201" t="str">
        <f>IF(ISERROR(VLOOKUP(J15,'KAYIT LİSTESİ'!$B$4:$H$904,5,0)),"",(VLOOKUP(J15,'KAYIT LİSTESİ'!$B$4:$H$904,5,0)))</f>
        <v>SEBAHAT AKPINAR</v>
      </c>
      <c r="N15" s="201" t="str">
        <f>IF(ISERROR(VLOOKUP(J15,'KAYIT LİSTESİ'!$B$4:$H$904,6,0)),"",(VLOOKUP(J15,'KAYIT LİSTESİ'!$B$4:$H$904,6,0)))</f>
        <v>KÜTAHYA-DUMLUPINAR ÜNİVERSİTESİ</v>
      </c>
      <c r="O15" s="178">
        <v>95549</v>
      </c>
      <c r="P15" s="260">
        <v>3</v>
      </c>
      <c r="T15" s="220">
        <v>42364</v>
      </c>
      <c r="U15" s="218">
        <v>86</v>
      </c>
    </row>
    <row r="16" spans="1:21" s="18" customFormat="1" ht="33.75" customHeight="1">
      <c r="A16" s="66">
        <v>9</v>
      </c>
      <c r="B16" s="261">
        <v>34</v>
      </c>
      <c r="C16" s="111">
        <v>35152</v>
      </c>
      <c r="D16" s="262" t="s">
        <v>1180</v>
      </c>
      <c r="E16" s="171" t="s">
        <v>1177</v>
      </c>
      <c r="F16" s="178">
        <v>110412</v>
      </c>
      <c r="G16" s="238">
        <v>16</v>
      </c>
      <c r="H16" s="21"/>
      <c r="I16" s="66">
        <v>9</v>
      </c>
      <c r="J16" s="200" t="s">
        <v>815</v>
      </c>
      <c r="K16" s="238">
        <f>IF(ISERROR(VLOOKUP(J16,'KAYIT LİSTESİ'!$B$4:$H$904,2,0)),"",(VLOOKUP(J16,'KAYIT LİSTESİ'!$B$4:$H$904,2,0)))</f>
        <v>25</v>
      </c>
      <c r="L16" s="111">
        <f>IF(ISERROR(VLOOKUP(J16,'KAYIT LİSTESİ'!$B$4:$H$904,4,0)),"",(VLOOKUP(J16,'KAYIT LİSTESİ'!$B$4:$H$904,4,0)))</f>
        <v>34062</v>
      </c>
      <c r="M16" s="201" t="str">
        <f>IF(ISERROR(VLOOKUP(J16,'KAYIT LİSTESİ'!$B$4:$H$904,5,0)),"",(VLOOKUP(J16,'KAYIT LİSTESİ'!$B$4:$H$904,5,0)))</f>
        <v>SEVİLAY EYTEMİŞ</v>
      </c>
      <c r="N16" s="201" t="str">
        <f>IF(ISERROR(VLOOKUP(J16,'KAYIT LİSTESİ'!$B$4:$H$904,6,0)),"",(VLOOKUP(J16,'KAYIT LİSTESİ'!$B$4:$H$904,6,0)))</f>
        <v>AĞRI-İBRAHİM ÇEÇEN ÜNİVERSİTESİ</v>
      </c>
      <c r="O16" s="178">
        <v>95185</v>
      </c>
      <c r="P16" s="260">
        <v>2</v>
      </c>
      <c r="T16" s="220">
        <v>42434</v>
      </c>
      <c r="U16" s="218">
        <v>85</v>
      </c>
    </row>
    <row r="17" spans="1:21" s="18" customFormat="1" ht="33.75" customHeight="1">
      <c r="A17" s="66">
        <v>10</v>
      </c>
      <c r="B17" s="261">
        <v>175</v>
      </c>
      <c r="C17" s="111">
        <v>34029</v>
      </c>
      <c r="D17" s="262" t="s">
        <v>1338</v>
      </c>
      <c r="E17" s="171" t="s">
        <v>1335</v>
      </c>
      <c r="F17" s="178">
        <v>112188</v>
      </c>
      <c r="G17" s="238">
        <v>15</v>
      </c>
      <c r="H17" s="21"/>
      <c r="I17" s="66">
        <v>10</v>
      </c>
      <c r="J17" s="200" t="s">
        <v>816</v>
      </c>
      <c r="K17" s="238">
        <f>IF(ISERROR(VLOOKUP(J17,'KAYIT LİSTESİ'!$B$4:$H$904,2,0)),"",(VLOOKUP(J17,'KAYIT LİSTESİ'!$B$4:$H$904,2,0)))</f>
        <v>241</v>
      </c>
      <c r="L17" s="111" t="str">
        <f>IF(ISERROR(VLOOKUP(J17,'KAYIT LİSTESİ'!$B$4:$H$904,4,0)),"",(VLOOKUP(J17,'KAYIT LİSTESİ'!$B$4:$H$904,4,0)))</f>
        <v>01.01.1990</v>
      </c>
      <c r="M17" s="201" t="str">
        <f>IF(ISERROR(VLOOKUP(J17,'KAYIT LİSTESİ'!$B$4:$H$904,5,0)),"",(VLOOKUP(J17,'KAYIT LİSTESİ'!$B$4:$H$904,5,0)))</f>
        <v>ELİF TOZLU</v>
      </c>
      <c r="N17" s="201" t="str">
        <f>IF(ISERROR(VLOOKUP(J17,'KAYIT LİSTESİ'!$B$4:$H$904,6,0)),"",(VLOOKUP(J17,'KAYIT LİSTESİ'!$B$4:$H$904,6,0)))</f>
        <v>ESKİŞEHİR-ANADOLU ÜNİVERSİTESİ</v>
      </c>
      <c r="O17" s="178">
        <v>101712</v>
      </c>
      <c r="P17" s="260">
        <v>6</v>
      </c>
      <c r="T17" s="220">
        <v>42504</v>
      </c>
      <c r="U17" s="218">
        <v>84</v>
      </c>
    </row>
    <row r="18" spans="1:21" s="18" customFormat="1" ht="33.75" customHeight="1">
      <c r="A18" s="66">
        <v>11</v>
      </c>
      <c r="B18" s="261">
        <v>6</v>
      </c>
      <c r="C18" s="111">
        <v>33425</v>
      </c>
      <c r="D18" s="262" t="s">
        <v>1153</v>
      </c>
      <c r="E18" s="171" t="s">
        <v>1150</v>
      </c>
      <c r="F18" s="178">
        <v>120876</v>
      </c>
      <c r="G18" s="238">
        <v>14</v>
      </c>
      <c r="H18" s="21"/>
      <c r="I18" s="66">
        <v>11</v>
      </c>
      <c r="J18" s="200" t="s">
        <v>817</v>
      </c>
      <c r="K18" s="238">
        <f>IF(ISERROR(VLOOKUP(J18,'KAYIT LİSTESİ'!$B$4:$H$904,2,0)),"",(VLOOKUP(J18,'KAYIT LİSTESİ'!$B$4:$H$904,2,0)))</f>
        <v>61</v>
      </c>
      <c r="L18" s="111">
        <f>IF(ISERROR(VLOOKUP(J18,'KAYIT LİSTESİ'!$B$4:$H$904,4,0)),"",(VLOOKUP(J18,'KAYIT LİSTESİ'!$B$4:$H$904,4,0)))</f>
        <v>33458</v>
      </c>
      <c r="M18" s="201" t="str">
        <f>IF(ISERROR(VLOOKUP(J18,'KAYIT LİSTESİ'!$B$4:$H$904,5,0)),"",(VLOOKUP(J18,'KAYIT LİSTESİ'!$B$4:$H$904,5,0)))</f>
        <v>ELİF KARABULUT</v>
      </c>
      <c r="N18" s="201" t="str">
        <f>IF(ISERROR(VLOOKUP(J18,'KAYIT LİSTESİ'!$B$4:$H$904,6,0)),"",(VLOOKUP(J18,'KAYIT LİSTESİ'!$B$4:$H$904,6,0)))</f>
        <v>KAYSERİ-ERCİYES ÜNİVERSİTESİ</v>
      </c>
      <c r="O18" s="178">
        <v>94897</v>
      </c>
      <c r="P18" s="260">
        <v>1</v>
      </c>
      <c r="T18" s="220">
        <v>42574</v>
      </c>
      <c r="U18" s="218">
        <v>83</v>
      </c>
    </row>
    <row r="19" spans="1:21" s="18" customFormat="1" ht="33.75" customHeight="1">
      <c r="A19" s="66">
        <v>12</v>
      </c>
      <c r="B19" s="261">
        <v>166</v>
      </c>
      <c r="C19" s="111">
        <v>34549</v>
      </c>
      <c r="D19" s="262" t="s">
        <v>1329</v>
      </c>
      <c r="E19" s="171" t="s">
        <v>1327</v>
      </c>
      <c r="F19" s="178">
        <v>130297</v>
      </c>
      <c r="G19" s="238">
        <v>13</v>
      </c>
      <c r="H19" s="21"/>
      <c r="I19" s="66">
        <v>12</v>
      </c>
      <c r="J19" s="200" t="s">
        <v>818</v>
      </c>
      <c r="K19" s="238">
        <f>IF(ISERROR(VLOOKUP(J19,'KAYIT LİSTESİ'!$B$4:$H$904,2,0)),"",(VLOOKUP(J19,'KAYIT LİSTESİ'!$B$4:$H$904,2,0)))</f>
        <v>46</v>
      </c>
      <c r="L19" s="111">
        <f>IF(ISERROR(VLOOKUP(J19,'KAYIT LİSTESİ'!$B$4:$H$904,4,0)),"",(VLOOKUP(J19,'KAYIT LİSTESİ'!$B$4:$H$904,4,0)))</f>
        <v>34731</v>
      </c>
      <c r="M19" s="201" t="str">
        <f>IF(ISERROR(VLOOKUP(J19,'KAYIT LİSTESİ'!$B$4:$H$904,5,0)),"",(VLOOKUP(J19,'KAYIT LİSTESİ'!$B$4:$H$904,5,0)))</f>
        <v>ASLI ARIK</v>
      </c>
      <c r="N19" s="201" t="str">
        <f>IF(ISERROR(VLOOKUP(J19,'KAYIT LİSTESİ'!$B$4:$H$904,6,0)),"",(VLOOKUP(J19,'KAYIT LİSTESİ'!$B$4:$H$904,6,0)))</f>
        <v>AYDIN-ADNAN MENDERES ÜNİVERSİTESİ</v>
      </c>
      <c r="O19" s="178">
        <v>100557</v>
      </c>
      <c r="P19" s="260">
        <v>5</v>
      </c>
      <c r="T19" s="220">
        <v>42654</v>
      </c>
      <c r="U19" s="218">
        <v>82</v>
      </c>
    </row>
    <row r="20" spans="1:21" s="18" customFormat="1" ht="33.75" customHeight="1">
      <c r="A20" s="66">
        <v>13</v>
      </c>
      <c r="B20" s="261">
        <v>43</v>
      </c>
      <c r="C20" s="111">
        <v>34257</v>
      </c>
      <c r="D20" s="262" t="s">
        <v>1191</v>
      </c>
      <c r="E20" s="171" t="s">
        <v>1188</v>
      </c>
      <c r="F20" s="178">
        <v>130972</v>
      </c>
      <c r="G20" s="238">
        <v>12</v>
      </c>
      <c r="H20" s="21"/>
      <c r="I20" s="66">
        <v>13</v>
      </c>
      <c r="J20" s="200" t="s">
        <v>819</v>
      </c>
      <c r="K20" s="238" t="str">
        <f>IF(ISERROR(VLOOKUP(J20,'KAYIT LİSTESİ'!$B$4:$H$904,2,0)),"",(VLOOKUP(J20,'KAYIT LİSTESİ'!$B$4:$H$904,2,0)))</f>
        <v/>
      </c>
      <c r="L20" s="111" t="str">
        <f>IF(ISERROR(VLOOKUP(J20,'KAYIT LİSTESİ'!$B$4:$H$904,4,0)),"",(VLOOKUP(J20,'KAYIT LİSTESİ'!$B$4:$H$904,4,0)))</f>
        <v/>
      </c>
      <c r="M20" s="201" t="str">
        <f>IF(ISERROR(VLOOKUP(J20,'KAYIT LİSTESİ'!$B$4:$H$904,5,0)),"",(VLOOKUP(J20,'KAYIT LİSTESİ'!$B$4:$H$904,5,0)))</f>
        <v/>
      </c>
      <c r="N20" s="201" t="str">
        <f>IF(ISERROR(VLOOKUP(J20,'KAYIT LİSTESİ'!$B$4:$H$904,6,0)),"",(VLOOKUP(J20,'KAYIT LİSTESİ'!$B$4:$H$904,6,0)))</f>
        <v/>
      </c>
      <c r="O20" s="178"/>
      <c r="P20" s="260"/>
      <c r="T20" s="220">
        <v>42734</v>
      </c>
      <c r="U20" s="218">
        <v>81</v>
      </c>
    </row>
    <row r="21" spans="1:21" s="18" customFormat="1" ht="33.75" customHeight="1">
      <c r="A21" s="66">
        <v>14</v>
      </c>
      <c r="B21" s="261">
        <v>268</v>
      </c>
      <c r="C21" s="111">
        <v>34719</v>
      </c>
      <c r="D21" s="262" t="s">
        <v>1465</v>
      </c>
      <c r="E21" s="171" t="s">
        <v>1462</v>
      </c>
      <c r="F21" s="178">
        <v>135868</v>
      </c>
      <c r="G21" s="238">
        <v>11</v>
      </c>
      <c r="H21" s="21"/>
      <c r="I21" s="66">
        <v>14</v>
      </c>
      <c r="J21" s="200" t="s">
        <v>820</v>
      </c>
      <c r="K21" s="238" t="str">
        <f>IF(ISERROR(VLOOKUP(J21,'KAYIT LİSTESİ'!$B$4:$H$904,2,0)),"",(VLOOKUP(J21,'KAYIT LİSTESİ'!$B$4:$H$904,2,0)))</f>
        <v/>
      </c>
      <c r="L21" s="111" t="str">
        <f>IF(ISERROR(VLOOKUP(J21,'KAYIT LİSTESİ'!$B$4:$H$904,4,0)),"",(VLOOKUP(J21,'KAYIT LİSTESİ'!$B$4:$H$904,4,0)))</f>
        <v/>
      </c>
      <c r="M21" s="201" t="str">
        <f>IF(ISERROR(VLOOKUP(J21,'KAYIT LİSTESİ'!$B$4:$H$904,5,0)),"",(VLOOKUP(J21,'KAYIT LİSTESİ'!$B$4:$H$904,5,0)))</f>
        <v/>
      </c>
      <c r="N21" s="201" t="str">
        <f>IF(ISERROR(VLOOKUP(J21,'KAYIT LİSTESİ'!$B$4:$H$904,6,0)),"",(VLOOKUP(J21,'KAYIT LİSTESİ'!$B$4:$H$904,6,0)))</f>
        <v/>
      </c>
      <c r="O21" s="178"/>
      <c r="P21" s="260"/>
      <c r="T21" s="220">
        <v>42814</v>
      </c>
      <c r="U21" s="218">
        <v>80</v>
      </c>
    </row>
    <row r="22" spans="1:21" s="18" customFormat="1" ht="33.75" customHeight="1">
      <c r="A22" s="66">
        <v>15</v>
      </c>
      <c r="B22" s="261">
        <v>190</v>
      </c>
      <c r="C22" s="111">
        <v>35167</v>
      </c>
      <c r="D22" s="262" t="s">
        <v>1359</v>
      </c>
      <c r="E22" s="171" t="s">
        <v>1356</v>
      </c>
      <c r="F22" s="178">
        <v>142872</v>
      </c>
      <c r="G22" s="238">
        <v>10</v>
      </c>
      <c r="H22" s="21"/>
      <c r="I22" s="66">
        <v>15</v>
      </c>
      <c r="J22" s="200" t="s">
        <v>821</v>
      </c>
      <c r="K22" s="238" t="str">
        <f>IF(ISERROR(VLOOKUP(J22,'KAYIT LİSTESİ'!$B$4:$H$904,2,0)),"",(VLOOKUP(J22,'KAYIT LİSTESİ'!$B$4:$H$904,2,0)))</f>
        <v/>
      </c>
      <c r="L22" s="111" t="str">
        <f>IF(ISERROR(VLOOKUP(J22,'KAYIT LİSTESİ'!$B$4:$H$904,4,0)),"",(VLOOKUP(J22,'KAYIT LİSTESİ'!$B$4:$H$904,4,0)))</f>
        <v/>
      </c>
      <c r="M22" s="201" t="str">
        <f>IF(ISERROR(VLOOKUP(J22,'KAYIT LİSTESİ'!$B$4:$H$904,5,0)),"",(VLOOKUP(J22,'KAYIT LİSTESİ'!$B$4:$H$904,5,0)))</f>
        <v/>
      </c>
      <c r="N22" s="201" t="str">
        <f>IF(ISERROR(VLOOKUP(J22,'KAYIT LİSTESİ'!$B$4:$H$904,6,0)),"",(VLOOKUP(J22,'KAYIT LİSTESİ'!$B$4:$H$904,6,0)))</f>
        <v/>
      </c>
      <c r="O22" s="178"/>
      <c r="P22" s="260"/>
      <c r="T22" s="220">
        <v>42894</v>
      </c>
      <c r="U22" s="218">
        <v>79</v>
      </c>
    </row>
    <row r="23" spans="1:21" s="18" customFormat="1" ht="33.75" customHeight="1">
      <c r="A23" s="66">
        <v>16</v>
      </c>
      <c r="B23" s="261">
        <v>212</v>
      </c>
      <c r="C23" s="111" t="s">
        <v>1384</v>
      </c>
      <c r="D23" s="262" t="s">
        <v>1385</v>
      </c>
      <c r="E23" s="171" t="s">
        <v>1377</v>
      </c>
      <c r="F23" s="178">
        <v>143016</v>
      </c>
      <c r="G23" s="238">
        <v>9</v>
      </c>
      <c r="H23" s="21"/>
      <c r="I23" s="66">
        <v>16</v>
      </c>
      <c r="J23" s="200" t="s">
        <v>822</v>
      </c>
      <c r="K23" s="238" t="str">
        <f>IF(ISERROR(VLOOKUP(J23,'KAYIT LİSTESİ'!$B$4:$H$904,2,0)),"",(VLOOKUP(J23,'KAYIT LİSTESİ'!$B$4:$H$904,2,0)))</f>
        <v/>
      </c>
      <c r="L23" s="111" t="str">
        <f>IF(ISERROR(VLOOKUP(J23,'KAYIT LİSTESİ'!$B$4:$H$904,4,0)),"",(VLOOKUP(J23,'KAYIT LİSTESİ'!$B$4:$H$904,4,0)))</f>
        <v/>
      </c>
      <c r="M23" s="201" t="str">
        <f>IF(ISERROR(VLOOKUP(J23,'KAYIT LİSTESİ'!$B$4:$H$904,5,0)),"",(VLOOKUP(J23,'KAYIT LİSTESİ'!$B$4:$H$904,5,0)))</f>
        <v/>
      </c>
      <c r="N23" s="201" t="str">
        <f>IF(ISERROR(VLOOKUP(J23,'KAYIT LİSTESİ'!$B$4:$H$904,6,0)),"",(VLOOKUP(J23,'KAYIT LİSTESİ'!$B$4:$H$904,6,0)))</f>
        <v/>
      </c>
      <c r="O23" s="178"/>
      <c r="P23" s="260"/>
      <c r="T23" s="220">
        <v>42974</v>
      </c>
      <c r="U23" s="218">
        <v>78</v>
      </c>
    </row>
    <row r="24" spans="1:21" s="18" customFormat="1" ht="33.75" customHeight="1">
      <c r="A24" s="66">
        <v>17</v>
      </c>
      <c r="B24" s="261">
        <v>149</v>
      </c>
      <c r="C24" s="111">
        <v>35358</v>
      </c>
      <c r="D24" s="262" t="s">
        <v>1305</v>
      </c>
      <c r="E24" s="171" t="s">
        <v>1300</v>
      </c>
      <c r="F24" s="178">
        <v>145855</v>
      </c>
      <c r="G24" s="238">
        <v>8</v>
      </c>
      <c r="H24" s="21"/>
      <c r="I24" s="66">
        <v>17</v>
      </c>
      <c r="J24" s="200" t="s">
        <v>823</v>
      </c>
      <c r="K24" s="238" t="str">
        <f>IF(ISERROR(VLOOKUP(J24,'KAYIT LİSTESİ'!$B$4:$H$904,2,0)),"",(VLOOKUP(J24,'KAYIT LİSTESİ'!$B$4:$H$904,2,0)))</f>
        <v/>
      </c>
      <c r="L24" s="111" t="str">
        <f>IF(ISERROR(VLOOKUP(J24,'KAYIT LİSTESİ'!$B$4:$H$904,4,0)),"",(VLOOKUP(J24,'KAYIT LİSTESİ'!$B$4:$H$904,4,0)))</f>
        <v/>
      </c>
      <c r="M24" s="201" t="str">
        <f>IF(ISERROR(VLOOKUP(J24,'KAYIT LİSTESİ'!$B$4:$H$904,5,0)),"",(VLOOKUP(J24,'KAYIT LİSTESİ'!$B$4:$H$904,5,0)))</f>
        <v/>
      </c>
      <c r="N24" s="201" t="str">
        <f>IF(ISERROR(VLOOKUP(J24,'KAYIT LİSTESİ'!$B$4:$H$904,6,0)),"",(VLOOKUP(J24,'KAYIT LİSTESİ'!$B$4:$H$904,6,0)))</f>
        <v/>
      </c>
      <c r="O24" s="178"/>
      <c r="P24" s="260"/>
      <c r="T24" s="220">
        <v>43054</v>
      </c>
      <c r="U24" s="218">
        <v>77</v>
      </c>
    </row>
    <row r="25" spans="1:21" s="18" customFormat="1" ht="33.75" customHeight="1">
      <c r="A25" s="66">
        <v>18</v>
      </c>
      <c r="B25" s="261">
        <v>230</v>
      </c>
      <c r="C25" s="111">
        <v>33493</v>
      </c>
      <c r="D25" s="262" t="s">
        <v>1411</v>
      </c>
      <c r="E25" s="171" t="s">
        <v>1409</v>
      </c>
      <c r="F25" s="178">
        <v>145879</v>
      </c>
      <c r="G25" s="238">
        <v>7</v>
      </c>
      <c r="H25" s="21"/>
      <c r="I25" s="66">
        <v>18</v>
      </c>
      <c r="J25" s="200" t="s">
        <v>824</v>
      </c>
      <c r="K25" s="238" t="str">
        <f>IF(ISERROR(VLOOKUP(J25,'KAYIT LİSTESİ'!$B$4:$H$904,2,0)),"",(VLOOKUP(J25,'KAYIT LİSTESİ'!$B$4:$H$904,2,0)))</f>
        <v/>
      </c>
      <c r="L25" s="111" t="str">
        <f>IF(ISERROR(VLOOKUP(J25,'KAYIT LİSTESİ'!$B$4:$H$904,4,0)),"",(VLOOKUP(J25,'KAYIT LİSTESİ'!$B$4:$H$904,4,0)))</f>
        <v/>
      </c>
      <c r="M25" s="201" t="str">
        <f>IF(ISERROR(VLOOKUP(J25,'KAYIT LİSTESİ'!$B$4:$H$904,5,0)),"",(VLOOKUP(J25,'KAYIT LİSTESİ'!$B$4:$H$904,5,0)))</f>
        <v/>
      </c>
      <c r="N25" s="201" t="str">
        <f>IF(ISERROR(VLOOKUP(J25,'KAYIT LİSTESİ'!$B$4:$H$904,6,0)),"",(VLOOKUP(J25,'KAYIT LİSTESİ'!$B$4:$H$904,6,0)))</f>
        <v/>
      </c>
      <c r="O25" s="178"/>
      <c r="P25" s="260"/>
      <c r="T25" s="220">
        <v>43134</v>
      </c>
      <c r="U25" s="218">
        <v>76</v>
      </c>
    </row>
    <row r="26" spans="1:21" s="18" customFormat="1" ht="33.75" customHeight="1">
      <c r="A26" s="66">
        <v>19</v>
      </c>
      <c r="B26" s="261">
        <v>205</v>
      </c>
      <c r="C26" s="111">
        <v>34582</v>
      </c>
      <c r="D26" s="262" t="s">
        <v>1369</v>
      </c>
      <c r="E26" s="171" t="s">
        <v>1367</v>
      </c>
      <c r="F26" s="178">
        <v>151403</v>
      </c>
      <c r="G26" s="238">
        <v>6</v>
      </c>
      <c r="H26" s="21"/>
      <c r="I26" s="66">
        <v>19</v>
      </c>
      <c r="J26" s="200" t="s">
        <v>825</v>
      </c>
      <c r="K26" s="238" t="str">
        <f>IF(ISERROR(VLOOKUP(J26,'KAYIT LİSTESİ'!$B$4:$H$904,2,0)),"",(VLOOKUP(J26,'KAYIT LİSTESİ'!$B$4:$H$904,2,0)))</f>
        <v/>
      </c>
      <c r="L26" s="111" t="str">
        <f>IF(ISERROR(VLOOKUP(J26,'KAYIT LİSTESİ'!$B$4:$H$904,4,0)),"",(VLOOKUP(J26,'KAYIT LİSTESİ'!$B$4:$H$904,4,0)))</f>
        <v/>
      </c>
      <c r="M26" s="201" t="str">
        <f>IF(ISERROR(VLOOKUP(J26,'KAYIT LİSTESİ'!$B$4:$H$904,5,0)),"",(VLOOKUP(J26,'KAYIT LİSTESİ'!$B$4:$H$904,5,0)))</f>
        <v/>
      </c>
      <c r="N26" s="201" t="str">
        <f>IF(ISERROR(VLOOKUP(J26,'KAYIT LİSTESİ'!$B$4:$H$904,6,0)),"",(VLOOKUP(J26,'KAYIT LİSTESİ'!$B$4:$H$904,6,0)))</f>
        <v/>
      </c>
      <c r="O26" s="178"/>
      <c r="P26" s="260"/>
      <c r="T26" s="220">
        <v>43214</v>
      </c>
      <c r="U26" s="218">
        <v>75</v>
      </c>
    </row>
    <row r="27" spans="1:21" s="18" customFormat="1" ht="33.75" customHeight="1">
      <c r="A27" s="66">
        <v>20</v>
      </c>
      <c r="B27" s="261">
        <v>108</v>
      </c>
      <c r="C27" s="111">
        <v>35210</v>
      </c>
      <c r="D27" s="262" t="s">
        <v>1266</v>
      </c>
      <c r="E27" s="171" t="s">
        <v>1263</v>
      </c>
      <c r="F27" s="178">
        <v>152309</v>
      </c>
      <c r="G27" s="238">
        <v>5</v>
      </c>
      <c r="H27" s="21"/>
      <c r="I27" s="66">
        <v>20</v>
      </c>
      <c r="J27" s="200" t="s">
        <v>826</v>
      </c>
      <c r="K27" s="238" t="str">
        <f>IF(ISERROR(VLOOKUP(J27,'KAYIT LİSTESİ'!$B$4:$H$904,2,0)),"",(VLOOKUP(J27,'KAYIT LİSTESİ'!$B$4:$H$904,2,0)))</f>
        <v/>
      </c>
      <c r="L27" s="111" t="str">
        <f>IF(ISERROR(VLOOKUP(J27,'KAYIT LİSTESİ'!$B$4:$H$904,4,0)),"",(VLOOKUP(J27,'KAYIT LİSTESİ'!$B$4:$H$904,4,0)))</f>
        <v/>
      </c>
      <c r="M27" s="201" t="str">
        <f>IF(ISERROR(VLOOKUP(J27,'KAYIT LİSTESİ'!$B$4:$H$904,5,0)),"",(VLOOKUP(J27,'KAYIT LİSTESİ'!$B$4:$H$904,5,0)))</f>
        <v/>
      </c>
      <c r="N27" s="201" t="str">
        <f>IF(ISERROR(VLOOKUP(J27,'KAYIT LİSTESİ'!$B$4:$H$904,6,0)),"",(VLOOKUP(J27,'KAYIT LİSTESİ'!$B$4:$H$904,6,0)))</f>
        <v/>
      </c>
      <c r="O27" s="178"/>
      <c r="P27" s="260"/>
      <c r="T27" s="220">
        <v>43314</v>
      </c>
      <c r="U27" s="218">
        <v>74</v>
      </c>
    </row>
    <row r="28" spans="1:21" s="18" customFormat="1" ht="33.75" customHeight="1">
      <c r="A28" s="66" t="s">
        <v>1827</v>
      </c>
      <c r="B28" s="261">
        <v>77</v>
      </c>
      <c r="C28" s="111">
        <v>35679</v>
      </c>
      <c r="D28" s="262" t="s">
        <v>1233</v>
      </c>
      <c r="E28" s="171" t="s">
        <v>1230</v>
      </c>
      <c r="F28" s="178" t="s">
        <v>1845</v>
      </c>
      <c r="G28" s="238"/>
      <c r="H28" s="21"/>
      <c r="I28" s="230" t="s">
        <v>16</v>
      </c>
      <c r="J28" s="231"/>
      <c r="K28" s="231"/>
      <c r="L28" s="231"/>
      <c r="M28" s="231"/>
      <c r="N28" s="231"/>
      <c r="O28" s="231"/>
      <c r="P28" s="232"/>
      <c r="T28" s="220">
        <v>43414</v>
      </c>
      <c r="U28" s="218">
        <v>73</v>
      </c>
    </row>
    <row r="29" spans="1:21" s="18" customFormat="1" ht="33.75" customHeight="1">
      <c r="A29" s="66" t="s">
        <v>1827</v>
      </c>
      <c r="B29" s="261">
        <v>218</v>
      </c>
      <c r="C29" s="111">
        <v>0</v>
      </c>
      <c r="D29" s="262" t="s">
        <v>1396</v>
      </c>
      <c r="E29" s="171" t="s">
        <v>1394</v>
      </c>
      <c r="F29" s="178" t="s">
        <v>1845</v>
      </c>
      <c r="G29" s="238"/>
      <c r="H29" s="21"/>
      <c r="I29" s="43" t="s">
        <v>11</v>
      </c>
      <c r="J29" s="43" t="s">
        <v>87</v>
      </c>
      <c r="K29" s="43" t="s">
        <v>86</v>
      </c>
      <c r="L29" s="113" t="s">
        <v>12</v>
      </c>
      <c r="M29" s="114" t="s">
        <v>13</v>
      </c>
      <c r="N29" s="114" t="s">
        <v>295</v>
      </c>
      <c r="O29" s="173" t="s">
        <v>14</v>
      </c>
      <c r="P29" s="43" t="s">
        <v>27</v>
      </c>
      <c r="T29" s="220">
        <v>43514</v>
      </c>
      <c r="U29" s="218">
        <v>72</v>
      </c>
    </row>
    <row r="30" spans="1:21" s="18" customFormat="1" ht="33.75" customHeight="1">
      <c r="A30" s="66" t="s">
        <v>1827</v>
      </c>
      <c r="B30" s="261">
        <v>139</v>
      </c>
      <c r="C30" s="111">
        <v>35394</v>
      </c>
      <c r="D30" s="262" t="s">
        <v>1293</v>
      </c>
      <c r="E30" s="171" t="s">
        <v>1290</v>
      </c>
      <c r="F30" s="178" t="s">
        <v>1826</v>
      </c>
      <c r="G30" s="238"/>
      <c r="H30" s="21"/>
      <c r="I30" s="66">
        <v>1</v>
      </c>
      <c r="J30" s="200" t="s">
        <v>827</v>
      </c>
      <c r="K30" s="238">
        <f>IF(ISERROR(VLOOKUP(J30,'KAYIT LİSTESİ'!$B$4:$H$904,2,0)),"",(VLOOKUP(J30,'KAYIT LİSTESİ'!$B$4:$H$904,2,0)))</f>
        <v>212</v>
      </c>
      <c r="L30" s="111" t="str">
        <f>IF(ISERROR(VLOOKUP(J30,'KAYIT LİSTESİ'!$B$4:$H$904,4,0)),"",(VLOOKUP(J30,'KAYIT LİSTESİ'!$B$4:$H$904,4,0)))</f>
        <v>05.10.1995</v>
      </c>
      <c r="M30" s="201" t="str">
        <f>IF(ISERROR(VLOOKUP(J30,'KAYIT LİSTESİ'!$B$4:$H$904,5,0)),"",(VLOOKUP(J30,'KAYIT LİSTESİ'!$B$4:$H$904,5,0)))</f>
        <v>MİRAY DURMUS</v>
      </c>
      <c r="N30" s="201" t="str">
        <f>IF(ISERROR(VLOOKUP(J30,'KAYIT LİSTESİ'!$B$4:$H$904,6,0)),"",(VLOOKUP(J30,'KAYIT LİSTESİ'!$B$4:$H$904,6,0)))</f>
        <v>İSTANBUL-İSTANBUL TEKNİK ÜNİVERSİTESİ</v>
      </c>
      <c r="O30" s="178">
        <v>143016</v>
      </c>
      <c r="P30" s="260">
        <v>7</v>
      </c>
      <c r="T30" s="220">
        <v>43614</v>
      </c>
      <c r="U30" s="218">
        <v>71</v>
      </c>
    </row>
    <row r="31" spans="1:21" s="18" customFormat="1" ht="33.75" customHeight="1">
      <c r="A31" s="66" t="s">
        <v>1827</v>
      </c>
      <c r="B31" s="261">
        <v>222</v>
      </c>
      <c r="C31" s="111">
        <v>34131</v>
      </c>
      <c r="D31" s="262" t="s">
        <v>1403</v>
      </c>
      <c r="E31" s="171" t="s">
        <v>1401</v>
      </c>
      <c r="F31" s="178" t="s">
        <v>1826</v>
      </c>
      <c r="G31" s="238"/>
      <c r="H31" s="21"/>
      <c r="I31" s="66">
        <v>2</v>
      </c>
      <c r="J31" s="200" t="s">
        <v>828</v>
      </c>
      <c r="K31" s="238">
        <f>IF(ISERROR(VLOOKUP(J31,'KAYIT LİSTESİ'!$B$4:$H$904,2,0)),"",(VLOOKUP(J31,'KAYIT LİSTESİ'!$B$4:$H$904,2,0)))</f>
        <v>43</v>
      </c>
      <c r="L31" s="111">
        <f>IF(ISERROR(VLOOKUP(J31,'KAYIT LİSTESİ'!$B$4:$H$904,4,0)),"",(VLOOKUP(J31,'KAYIT LİSTESİ'!$B$4:$H$904,4,0)))</f>
        <v>34257</v>
      </c>
      <c r="M31" s="201" t="str">
        <f>IF(ISERROR(VLOOKUP(J31,'KAYIT LİSTESİ'!$B$4:$H$904,5,0)),"",(VLOOKUP(J31,'KAYIT LİSTESİ'!$B$4:$H$904,5,0)))</f>
        <v>ÜMRAN ASLAN</v>
      </c>
      <c r="N31" s="201" t="str">
        <f>IF(ISERROR(VLOOKUP(J31,'KAYIT LİSTESİ'!$B$4:$H$904,6,0)),"",(VLOOKUP(J31,'KAYIT LİSTESİ'!$B$4:$H$904,6,0)))</f>
        <v>İZMİR-9 EYLÜL ÜNİVERSİTESİ</v>
      </c>
      <c r="O31" s="178">
        <v>130972</v>
      </c>
      <c r="P31" s="260">
        <v>5</v>
      </c>
      <c r="T31" s="220">
        <v>43714</v>
      </c>
      <c r="U31" s="218">
        <v>70</v>
      </c>
    </row>
    <row r="32" spans="1:21" s="18" customFormat="1" ht="33.75" customHeight="1">
      <c r="A32" s="66"/>
      <c r="B32" s="261"/>
      <c r="C32" s="111"/>
      <c r="D32" s="262"/>
      <c r="E32" s="171"/>
      <c r="F32" s="178"/>
      <c r="G32" s="238"/>
      <c r="H32" s="21"/>
      <c r="I32" s="66">
        <v>3</v>
      </c>
      <c r="J32" s="200" t="s">
        <v>829</v>
      </c>
      <c r="K32" s="238">
        <f>IF(ISERROR(VLOOKUP(J32,'KAYIT LİSTESİ'!$B$4:$H$904,2,0)),"",(VLOOKUP(J32,'KAYIT LİSTESİ'!$B$4:$H$904,2,0)))</f>
        <v>205</v>
      </c>
      <c r="L32" s="111">
        <f>IF(ISERROR(VLOOKUP(J32,'KAYIT LİSTESİ'!$B$4:$H$904,4,0)),"",(VLOOKUP(J32,'KAYIT LİSTESİ'!$B$4:$H$904,4,0)))</f>
        <v>34582</v>
      </c>
      <c r="M32" s="201" t="str">
        <f>IF(ISERROR(VLOOKUP(J32,'KAYIT LİSTESİ'!$B$4:$H$904,5,0)),"",(VLOOKUP(J32,'KAYIT LİSTESİ'!$B$4:$H$904,5,0)))</f>
        <v>TUĞÇE MENEK</v>
      </c>
      <c r="N32" s="201" t="str">
        <f>IF(ISERROR(VLOOKUP(J32,'KAYIT LİSTESİ'!$B$4:$H$904,6,0)),"",(VLOOKUP(J32,'KAYIT LİSTESİ'!$B$4:$H$904,6,0)))</f>
        <v>MERSİN-MERSİN ÜNİVERSİTESİ</v>
      </c>
      <c r="O32" s="178">
        <v>151403</v>
      </c>
      <c r="P32" s="260">
        <v>9</v>
      </c>
      <c r="T32" s="220">
        <v>43834</v>
      </c>
      <c r="U32" s="218">
        <v>69</v>
      </c>
    </row>
    <row r="33" spans="1:21" s="18" customFormat="1" ht="33.75" customHeight="1">
      <c r="A33" s="66"/>
      <c r="B33" s="261"/>
      <c r="C33" s="111"/>
      <c r="D33" s="262"/>
      <c r="E33" s="171"/>
      <c r="F33" s="178"/>
      <c r="G33" s="238"/>
      <c r="H33" s="21"/>
      <c r="I33" s="66">
        <v>4</v>
      </c>
      <c r="J33" s="200" t="s">
        <v>830</v>
      </c>
      <c r="K33" s="238">
        <f>IF(ISERROR(VLOOKUP(J33,'KAYIT LİSTESİ'!$B$4:$H$904,2,0)),"",(VLOOKUP(J33,'KAYIT LİSTESİ'!$B$4:$H$904,2,0)))</f>
        <v>218</v>
      </c>
      <c r="L33" s="111">
        <f>IF(ISERROR(VLOOKUP(J33,'KAYIT LİSTESİ'!$B$4:$H$904,4,0)),"",(VLOOKUP(J33,'KAYIT LİSTESİ'!$B$4:$H$904,4,0)))</f>
        <v>0</v>
      </c>
      <c r="M33" s="201" t="str">
        <f>IF(ISERROR(VLOOKUP(J33,'KAYIT LİSTESİ'!$B$4:$H$904,5,0)),"",(VLOOKUP(J33,'KAYIT LİSTESİ'!$B$4:$H$904,5,0)))</f>
        <v>MERVE SÖYLEMEZ</v>
      </c>
      <c r="N33" s="201" t="str">
        <f>IF(ISERROR(VLOOKUP(J33,'KAYIT LİSTESİ'!$B$4:$H$904,6,0)),"",(VLOOKUP(J33,'KAYIT LİSTESİ'!$B$4:$H$904,6,0)))</f>
        <v>KONYA-SELÇUK ÜNİVERSİTESİ</v>
      </c>
      <c r="O33" s="178" t="s">
        <v>1845</v>
      </c>
      <c r="P33" s="260" t="s">
        <v>1827</v>
      </c>
      <c r="T33" s="220">
        <v>43954</v>
      </c>
      <c r="U33" s="218">
        <v>68</v>
      </c>
    </row>
    <row r="34" spans="1:21" s="18" customFormat="1" ht="33.75" customHeight="1">
      <c r="A34" s="66"/>
      <c r="B34" s="261"/>
      <c r="C34" s="111"/>
      <c r="D34" s="262"/>
      <c r="E34" s="171"/>
      <c r="F34" s="178"/>
      <c r="G34" s="238"/>
      <c r="H34" s="21"/>
      <c r="I34" s="66">
        <v>5</v>
      </c>
      <c r="J34" s="200" t="s">
        <v>831</v>
      </c>
      <c r="K34" s="238">
        <f>IF(ISERROR(VLOOKUP(J34,'KAYIT LİSTESİ'!$B$4:$H$904,2,0)),"",(VLOOKUP(J34,'KAYIT LİSTESİ'!$B$4:$H$904,2,0)))</f>
        <v>175</v>
      </c>
      <c r="L34" s="111">
        <f>IF(ISERROR(VLOOKUP(J34,'KAYIT LİSTESİ'!$B$4:$H$904,4,0)),"",(VLOOKUP(J34,'KAYIT LİSTESİ'!$B$4:$H$904,4,0)))</f>
        <v>34029</v>
      </c>
      <c r="M34" s="201" t="str">
        <f>IF(ISERROR(VLOOKUP(J34,'KAYIT LİSTESİ'!$B$4:$H$904,5,0)),"",(VLOOKUP(J34,'KAYIT LİSTESİ'!$B$4:$H$904,5,0)))</f>
        <v>ÇİĞDEM GEZİCİ</v>
      </c>
      <c r="N34" s="201" t="str">
        <f>IF(ISERROR(VLOOKUP(J34,'KAYIT LİSTESİ'!$B$4:$H$904,6,0)),"",(VLOOKUP(J34,'KAYIT LİSTESİ'!$B$4:$H$904,6,0)))</f>
        <v>KOCAELİ-KOCAELİ ÜNİVERSİTESİ</v>
      </c>
      <c r="O34" s="178">
        <v>112188</v>
      </c>
      <c r="P34" s="260">
        <v>3</v>
      </c>
      <c r="T34" s="220">
        <v>44074</v>
      </c>
      <c r="U34" s="218">
        <v>67</v>
      </c>
    </row>
    <row r="35" spans="1:21" s="18" customFormat="1" ht="33.75" customHeight="1">
      <c r="A35" s="66"/>
      <c r="B35" s="261"/>
      <c r="C35" s="111"/>
      <c r="D35" s="262"/>
      <c r="E35" s="171"/>
      <c r="F35" s="178"/>
      <c r="G35" s="238"/>
      <c r="H35" s="21"/>
      <c r="I35" s="66">
        <v>6</v>
      </c>
      <c r="J35" s="200" t="s">
        <v>832</v>
      </c>
      <c r="K35" s="238">
        <f>IF(ISERROR(VLOOKUP(J35,'KAYIT LİSTESİ'!$B$4:$H$904,2,0)),"",(VLOOKUP(J35,'KAYIT LİSTESİ'!$B$4:$H$904,2,0)))</f>
        <v>268</v>
      </c>
      <c r="L35" s="111">
        <f>IF(ISERROR(VLOOKUP(J35,'KAYIT LİSTESİ'!$B$4:$H$904,4,0)),"",(VLOOKUP(J35,'KAYIT LİSTESİ'!$B$4:$H$904,4,0)))</f>
        <v>34719</v>
      </c>
      <c r="M35" s="201" t="str">
        <f>IF(ISERROR(VLOOKUP(J35,'KAYIT LİSTESİ'!$B$4:$H$904,5,0)),"",(VLOOKUP(J35,'KAYIT LİSTESİ'!$B$4:$H$904,5,0)))</f>
        <v>ŞAKİRE ÇELİK</v>
      </c>
      <c r="N35" s="201" t="str">
        <f>IF(ISERROR(VLOOKUP(J35,'KAYIT LİSTESİ'!$B$4:$H$904,6,0)),"",(VLOOKUP(J35,'KAYIT LİSTESİ'!$B$4:$H$904,6,0)))</f>
        <v>MUĞLA-MUĞLA SITKI KOÇMAN ÜNİVERSİTESİ</v>
      </c>
      <c r="O35" s="178">
        <v>135868</v>
      </c>
      <c r="P35" s="260">
        <v>6</v>
      </c>
      <c r="T35" s="220">
        <v>44194</v>
      </c>
      <c r="U35" s="218">
        <v>66</v>
      </c>
    </row>
    <row r="36" spans="1:21" s="18" customFormat="1" ht="33.75" customHeight="1">
      <c r="A36" s="541" t="s">
        <v>1839</v>
      </c>
      <c r="B36" s="542"/>
      <c r="C36" s="542"/>
      <c r="D36" s="542"/>
      <c r="E36" s="542"/>
      <c r="F36" s="542"/>
      <c r="G36" s="543"/>
      <c r="H36" s="21"/>
      <c r="I36" s="66">
        <v>7</v>
      </c>
      <c r="J36" s="200" t="s">
        <v>833</v>
      </c>
      <c r="K36" s="238">
        <f>IF(ISERROR(VLOOKUP(J36,'KAYIT LİSTESİ'!$B$4:$H$904,2,0)),"",(VLOOKUP(J36,'KAYIT LİSTESİ'!$B$4:$H$904,2,0)))</f>
        <v>230</v>
      </c>
      <c r="L36" s="111">
        <f>IF(ISERROR(VLOOKUP(J36,'KAYIT LİSTESİ'!$B$4:$H$904,4,0)),"",(VLOOKUP(J36,'KAYIT LİSTESİ'!$B$4:$H$904,4,0)))</f>
        <v>33493</v>
      </c>
      <c r="M36" s="201" t="str">
        <f>IF(ISERROR(VLOOKUP(J36,'KAYIT LİSTESİ'!$B$4:$H$904,5,0)),"",(VLOOKUP(J36,'KAYIT LİSTESİ'!$B$4:$H$904,5,0)))</f>
        <v>BERNA ARSLANOĞLU</v>
      </c>
      <c r="N36" s="201" t="str">
        <f>IF(ISERROR(VLOOKUP(J36,'KAYIT LİSTESİ'!$B$4:$H$904,6,0)),"",(VLOOKUP(J36,'KAYIT LİSTESİ'!$B$4:$H$904,6,0)))</f>
        <v>İSTANBUL-BOĞAZİÇİ ÜNİVERSİTESİ</v>
      </c>
      <c r="O36" s="178">
        <v>145879</v>
      </c>
      <c r="P36" s="260">
        <v>8</v>
      </c>
      <c r="T36" s="220">
        <v>44314</v>
      </c>
      <c r="U36" s="218">
        <v>65</v>
      </c>
    </row>
    <row r="37" spans="1:21" s="18" customFormat="1" ht="33.75" customHeight="1">
      <c r="A37" s="544"/>
      <c r="B37" s="545"/>
      <c r="C37" s="545"/>
      <c r="D37" s="545"/>
      <c r="E37" s="545"/>
      <c r="F37" s="545"/>
      <c r="G37" s="546"/>
      <c r="H37" s="21"/>
      <c r="I37" s="66">
        <v>8</v>
      </c>
      <c r="J37" s="200" t="s">
        <v>834</v>
      </c>
      <c r="K37" s="238">
        <f>IF(ISERROR(VLOOKUP(J37,'KAYIT LİSTESİ'!$B$4:$H$904,2,0)),"",(VLOOKUP(J37,'KAYIT LİSTESİ'!$B$4:$H$904,2,0)))</f>
        <v>222</v>
      </c>
      <c r="L37" s="111">
        <f>IF(ISERROR(VLOOKUP(J37,'KAYIT LİSTESİ'!$B$4:$H$904,4,0)),"",(VLOOKUP(J37,'KAYIT LİSTESİ'!$B$4:$H$904,4,0)))</f>
        <v>34131</v>
      </c>
      <c r="M37" s="201" t="str">
        <f>IF(ISERROR(VLOOKUP(J37,'KAYIT LİSTESİ'!$B$4:$H$904,5,0)),"",(VLOOKUP(J37,'KAYIT LİSTESİ'!$B$4:$H$904,5,0)))</f>
        <v>DAMLA SAYILI</v>
      </c>
      <c r="N37" s="201" t="str">
        <f>IF(ISERROR(VLOOKUP(J37,'KAYIT LİSTESİ'!$B$4:$H$904,6,0)),"",(VLOOKUP(J37,'KAYIT LİSTESİ'!$B$4:$H$904,6,0)))</f>
        <v>BOLU-ABAN İZZET BAYSAL ÜNİVERSİTESİ</v>
      </c>
      <c r="O37" s="178" t="s">
        <v>1826</v>
      </c>
      <c r="P37" s="260" t="s">
        <v>1827</v>
      </c>
      <c r="T37" s="220">
        <v>44434</v>
      </c>
      <c r="U37" s="218">
        <v>64</v>
      </c>
    </row>
    <row r="38" spans="1:21" s="18" customFormat="1" ht="33.75" customHeight="1">
      <c r="A38" s="66"/>
      <c r="B38" s="261"/>
      <c r="C38" s="111"/>
      <c r="D38" s="262"/>
      <c r="E38" s="171"/>
      <c r="F38" s="178"/>
      <c r="G38" s="238"/>
      <c r="H38" s="21"/>
      <c r="I38" s="66">
        <v>9</v>
      </c>
      <c r="J38" s="200" t="s">
        <v>835</v>
      </c>
      <c r="K38" s="238">
        <f>IF(ISERROR(VLOOKUP(J38,'KAYIT LİSTESİ'!$B$4:$H$904,2,0)),"",(VLOOKUP(J38,'KAYIT LİSTESİ'!$B$4:$H$904,2,0)))</f>
        <v>108</v>
      </c>
      <c r="L38" s="111">
        <f>IF(ISERROR(VLOOKUP(J38,'KAYIT LİSTESİ'!$B$4:$H$904,4,0)),"",(VLOOKUP(J38,'KAYIT LİSTESİ'!$B$4:$H$904,4,0)))</f>
        <v>35210</v>
      </c>
      <c r="M38" s="201" t="str">
        <f>IF(ISERROR(VLOOKUP(J38,'KAYIT LİSTESİ'!$B$4:$H$904,5,0)),"",(VLOOKUP(J38,'KAYIT LİSTESİ'!$B$4:$H$904,5,0)))</f>
        <v>YAĞMUR GENİŞ</v>
      </c>
      <c r="N38" s="201" t="str">
        <f>IF(ISERROR(VLOOKUP(J38,'KAYIT LİSTESİ'!$B$4:$H$904,6,0)),"",(VLOOKUP(J38,'KAYIT LİSTESİ'!$B$4:$H$904,6,0)))</f>
        <v>ARDAHAN-ARDAHAN ÜNİVERSİTESİ</v>
      </c>
      <c r="O38" s="178">
        <v>152309</v>
      </c>
      <c r="P38" s="260">
        <v>10</v>
      </c>
      <c r="T38" s="220">
        <v>44554</v>
      </c>
      <c r="U38" s="218">
        <v>63</v>
      </c>
    </row>
    <row r="39" spans="1:21" s="18" customFormat="1" ht="33.75" customHeight="1">
      <c r="A39" s="66"/>
      <c r="B39" s="261"/>
      <c r="C39" s="111"/>
      <c r="D39" s="262"/>
      <c r="E39" s="171"/>
      <c r="F39" s="178"/>
      <c r="G39" s="238"/>
      <c r="H39" s="21"/>
      <c r="I39" s="66">
        <v>10</v>
      </c>
      <c r="J39" s="200" t="s">
        <v>836</v>
      </c>
      <c r="K39" s="238">
        <f>IF(ISERROR(VLOOKUP(J39,'KAYIT LİSTESİ'!$B$4:$H$904,2,0)),"",(VLOOKUP(J39,'KAYIT LİSTESİ'!$B$4:$H$904,2,0)))</f>
        <v>166</v>
      </c>
      <c r="L39" s="111">
        <f>IF(ISERROR(VLOOKUP(J39,'KAYIT LİSTESİ'!$B$4:$H$904,4,0)),"",(VLOOKUP(J39,'KAYIT LİSTESİ'!$B$4:$H$904,4,0)))</f>
        <v>34549</v>
      </c>
      <c r="M39" s="201" t="str">
        <f>IF(ISERROR(VLOOKUP(J39,'KAYIT LİSTESİ'!$B$4:$H$904,5,0)),"",(VLOOKUP(J39,'KAYIT LİSTESİ'!$B$4:$H$904,5,0)))</f>
        <v>ESRA ŞANAL</v>
      </c>
      <c r="N39" s="201" t="str">
        <f>IF(ISERROR(VLOOKUP(J39,'KAYIT LİSTESİ'!$B$4:$H$904,6,0)),"",(VLOOKUP(J39,'KAYIT LİSTESİ'!$B$4:$H$904,6,0)))</f>
        <v>İSTANBUL-İSTANBUL ÜNİVERSİTESİ</v>
      </c>
      <c r="O39" s="178">
        <v>130297</v>
      </c>
      <c r="P39" s="260">
        <v>4</v>
      </c>
      <c r="T39" s="220">
        <v>44674</v>
      </c>
      <c r="U39" s="218">
        <v>62</v>
      </c>
    </row>
    <row r="40" spans="1:21" s="18" customFormat="1" ht="33.75" customHeight="1">
      <c r="A40" s="66"/>
      <c r="B40" s="261"/>
      <c r="C40" s="111"/>
      <c r="D40" s="262"/>
      <c r="E40" s="171"/>
      <c r="F40" s="178"/>
      <c r="G40" s="238"/>
      <c r="H40" s="21"/>
      <c r="I40" s="66">
        <v>11</v>
      </c>
      <c r="J40" s="200" t="s">
        <v>837</v>
      </c>
      <c r="K40" s="238">
        <f>IF(ISERROR(VLOOKUP(J40,'KAYIT LİSTESİ'!$B$4:$H$904,2,0)),"",(VLOOKUP(J40,'KAYIT LİSTESİ'!$B$4:$H$904,2,0)))</f>
        <v>34</v>
      </c>
      <c r="L40" s="111">
        <f>IF(ISERROR(VLOOKUP(J40,'KAYIT LİSTESİ'!$B$4:$H$904,4,0)),"",(VLOOKUP(J40,'KAYIT LİSTESİ'!$B$4:$H$904,4,0)))</f>
        <v>35152</v>
      </c>
      <c r="M40" s="201" t="str">
        <f>IF(ISERROR(VLOOKUP(J40,'KAYIT LİSTESİ'!$B$4:$H$904,5,0)),"",(VLOOKUP(J40,'KAYIT LİSTESİ'!$B$4:$H$904,5,0)))</f>
        <v>KÜBRA YEMİŞLİ</v>
      </c>
      <c r="N40" s="201" t="str">
        <f>IF(ISERROR(VLOOKUP(J40,'KAYIT LİSTESİ'!$B$4:$H$904,6,0)),"",(VLOOKUP(J40,'KAYIT LİSTESİ'!$B$4:$H$904,6,0)))</f>
        <v>BURSA-ULUDAĞ ÜNİVERSİTESİ</v>
      </c>
      <c r="O40" s="178">
        <v>110412</v>
      </c>
      <c r="P40" s="260">
        <v>2</v>
      </c>
      <c r="T40" s="220">
        <v>44794</v>
      </c>
      <c r="U40" s="218">
        <v>61</v>
      </c>
    </row>
    <row r="41" spans="1:21" s="18" customFormat="1" ht="33.75" customHeight="1">
      <c r="A41" s="66"/>
      <c r="B41" s="261"/>
      <c r="C41" s="111"/>
      <c r="D41" s="262"/>
      <c r="E41" s="171"/>
      <c r="F41" s="178"/>
      <c r="G41" s="238"/>
      <c r="H41" s="21"/>
      <c r="I41" s="66">
        <v>12</v>
      </c>
      <c r="J41" s="200" t="s">
        <v>838</v>
      </c>
      <c r="K41" s="238">
        <f>IF(ISERROR(VLOOKUP(J41,'KAYIT LİSTESİ'!$B$4:$H$904,2,0)),"",(VLOOKUP(J41,'KAYIT LİSTESİ'!$B$4:$H$904,2,0)))</f>
        <v>71</v>
      </c>
      <c r="L41" s="111">
        <f>IF(ISERROR(VLOOKUP(J41,'KAYIT LİSTESİ'!$B$4:$H$904,4,0)),"",(VLOOKUP(J41,'KAYIT LİSTESİ'!$B$4:$H$904,4,0)))</f>
        <v>35067</v>
      </c>
      <c r="M41" s="201" t="str">
        <f>IF(ISERROR(VLOOKUP(J41,'KAYIT LİSTESİ'!$B$4:$H$904,5,0)),"",(VLOOKUP(J41,'KAYIT LİSTESİ'!$B$4:$H$904,5,0)))</f>
        <v>HAFİZE ÜNALER</v>
      </c>
      <c r="N41" s="201" t="str">
        <f>IF(ISERROR(VLOOKUP(J41,'KAYIT LİSTESİ'!$B$4:$H$904,6,0)),"",(VLOOKUP(J41,'KAYIT LİSTESİ'!$B$4:$H$904,6,0)))</f>
        <v>NİĞDE-NİĞDE ÜNİVERSİTESİ</v>
      </c>
      <c r="O41" s="178">
        <v>103381</v>
      </c>
      <c r="P41" s="260">
        <v>1</v>
      </c>
      <c r="T41" s="220">
        <v>44914</v>
      </c>
      <c r="U41" s="218">
        <v>60</v>
      </c>
    </row>
    <row r="42" spans="1:21" s="18" customFormat="1" ht="33.75" customHeight="1">
      <c r="A42" s="66"/>
      <c r="B42" s="261"/>
      <c r="C42" s="111"/>
      <c r="D42" s="262"/>
      <c r="E42" s="171"/>
      <c r="F42" s="178"/>
      <c r="G42" s="238"/>
      <c r="H42" s="21"/>
      <c r="I42" s="66">
        <v>13</v>
      </c>
      <c r="J42" s="200" t="s">
        <v>839</v>
      </c>
      <c r="K42" s="238" t="str">
        <f>IF(ISERROR(VLOOKUP(J42,'KAYIT LİSTESİ'!$B$4:$H$904,2,0)),"",(VLOOKUP(J42,'KAYIT LİSTESİ'!$B$4:$H$904,2,0)))</f>
        <v/>
      </c>
      <c r="L42" s="111" t="str">
        <f>IF(ISERROR(VLOOKUP(J42,'KAYIT LİSTESİ'!$B$4:$H$904,4,0)),"",(VLOOKUP(J42,'KAYIT LİSTESİ'!$B$4:$H$904,4,0)))</f>
        <v/>
      </c>
      <c r="M42" s="201" t="str">
        <f>IF(ISERROR(VLOOKUP(J42,'KAYIT LİSTESİ'!$B$4:$H$904,5,0)),"",(VLOOKUP(J42,'KAYIT LİSTESİ'!$B$4:$H$904,5,0)))</f>
        <v/>
      </c>
      <c r="N42" s="201" t="str">
        <f>IF(ISERROR(VLOOKUP(J42,'KAYIT LİSTESİ'!$B$4:$H$904,6,0)),"",(VLOOKUP(J42,'KAYIT LİSTESİ'!$B$4:$H$904,6,0)))</f>
        <v/>
      </c>
      <c r="O42" s="178"/>
      <c r="P42" s="260"/>
      <c r="T42" s="220">
        <v>45064</v>
      </c>
      <c r="U42" s="218">
        <v>59</v>
      </c>
    </row>
    <row r="43" spans="1:21" s="18" customFormat="1" ht="33.75" customHeight="1">
      <c r="A43" s="66"/>
      <c r="B43" s="261"/>
      <c r="C43" s="111"/>
      <c r="D43" s="262"/>
      <c r="E43" s="171"/>
      <c r="F43" s="178"/>
      <c r="G43" s="238"/>
      <c r="H43" s="21"/>
      <c r="I43" s="66">
        <v>14</v>
      </c>
      <c r="J43" s="200" t="s">
        <v>840</v>
      </c>
      <c r="K43" s="238" t="str">
        <f>IF(ISERROR(VLOOKUP(J43,'KAYIT LİSTESİ'!$B$4:$H$904,2,0)),"",(VLOOKUP(J43,'KAYIT LİSTESİ'!$B$4:$H$904,2,0)))</f>
        <v/>
      </c>
      <c r="L43" s="111" t="str">
        <f>IF(ISERROR(VLOOKUP(J43,'KAYIT LİSTESİ'!$B$4:$H$904,4,0)),"",(VLOOKUP(J43,'KAYIT LİSTESİ'!$B$4:$H$904,4,0)))</f>
        <v/>
      </c>
      <c r="M43" s="201" t="str">
        <f>IF(ISERROR(VLOOKUP(J43,'KAYIT LİSTESİ'!$B$4:$H$904,5,0)),"",(VLOOKUP(J43,'KAYIT LİSTESİ'!$B$4:$H$904,5,0)))</f>
        <v/>
      </c>
      <c r="N43" s="201" t="str">
        <f>IF(ISERROR(VLOOKUP(J43,'KAYIT LİSTESİ'!$B$4:$H$904,6,0)),"",(VLOOKUP(J43,'KAYIT LİSTESİ'!$B$4:$H$904,6,0)))</f>
        <v/>
      </c>
      <c r="O43" s="178"/>
      <c r="P43" s="260"/>
      <c r="T43" s="220">
        <v>45214</v>
      </c>
      <c r="U43" s="218">
        <v>58</v>
      </c>
    </row>
    <row r="44" spans="1:21" s="18" customFormat="1" ht="33.75" customHeight="1">
      <c r="A44" s="66"/>
      <c r="B44" s="261"/>
      <c r="C44" s="111"/>
      <c r="D44" s="262"/>
      <c r="E44" s="171"/>
      <c r="F44" s="178"/>
      <c r="G44" s="238"/>
      <c r="H44" s="21"/>
      <c r="I44" s="66">
        <v>15</v>
      </c>
      <c r="J44" s="200" t="s">
        <v>841</v>
      </c>
      <c r="K44" s="238" t="str">
        <f>IF(ISERROR(VLOOKUP(J44,'KAYIT LİSTESİ'!$B$4:$H$904,2,0)),"",(VLOOKUP(J44,'KAYIT LİSTESİ'!$B$4:$H$904,2,0)))</f>
        <v/>
      </c>
      <c r="L44" s="111" t="str">
        <f>IF(ISERROR(VLOOKUP(J44,'KAYIT LİSTESİ'!$B$4:$H$904,4,0)),"",(VLOOKUP(J44,'KAYIT LİSTESİ'!$B$4:$H$904,4,0)))</f>
        <v/>
      </c>
      <c r="M44" s="201" t="str">
        <f>IF(ISERROR(VLOOKUP(J44,'KAYIT LİSTESİ'!$B$4:$H$904,5,0)),"",(VLOOKUP(J44,'KAYIT LİSTESİ'!$B$4:$H$904,5,0)))</f>
        <v/>
      </c>
      <c r="N44" s="201" t="str">
        <f>IF(ISERROR(VLOOKUP(J44,'KAYIT LİSTESİ'!$B$4:$H$904,6,0)),"",(VLOOKUP(J44,'KAYIT LİSTESİ'!$B$4:$H$904,6,0)))</f>
        <v/>
      </c>
      <c r="O44" s="178"/>
      <c r="P44" s="260"/>
      <c r="T44" s="220">
        <v>45364</v>
      </c>
      <c r="U44" s="218">
        <v>57</v>
      </c>
    </row>
    <row r="45" spans="1:21" s="18" customFormat="1" ht="33.75" customHeight="1">
      <c r="A45" s="66"/>
      <c r="B45" s="261"/>
      <c r="C45" s="111"/>
      <c r="D45" s="262"/>
      <c r="E45" s="171"/>
      <c r="F45" s="178"/>
      <c r="G45" s="238"/>
      <c r="H45" s="21"/>
      <c r="I45" s="66">
        <v>16</v>
      </c>
      <c r="J45" s="200" t="s">
        <v>842</v>
      </c>
      <c r="K45" s="238" t="str">
        <f>IF(ISERROR(VLOOKUP(J45,'KAYIT LİSTESİ'!$B$4:$H$904,2,0)),"",(VLOOKUP(J45,'KAYIT LİSTESİ'!$B$4:$H$904,2,0)))</f>
        <v/>
      </c>
      <c r="L45" s="111" t="str">
        <f>IF(ISERROR(VLOOKUP(J45,'KAYIT LİSTESİ'!$B$4:$H$904,4,0)),"",(VLOOKUP(J45,'KAYIT LİSTESİ'!$B$4:$H$904,4,0)))</f>
        <v/>
      </c>
      <c r="M45" s="201" t="str">
        <f>IF(ISERROR(VLOOKUP(J45,'KAYIT LİSTESİ'!$B$4:$H$904,5,0)),"",(VLOOKUP(J45,'KAYIT LİSTESİ'!$B$4:$H$904,5,0)))</f>
        <v/>
      </c>
      <c r="N45" s="201" t="str">
        <f>IF(ISERROR(VLOOKUP(J45,'KAYIT LİSTESİ'!$B$4:$H$904,6,0)),"",(VLOOKUP(J45,'KAYIT LİSTESİ'!$B$4:$H$904,6,0)))</f>
        <v/>
      </c>
      <c r="O45" s="178"/>
      <c r="P45" s="260"/>
      <c r="T45" s="220">
        <v>45514</v>
      </c>
      <c r="U45" s="218">
        <v>56</v>
      </c>
    </row>
    <row r="46" spans="1:21" s="18" customFormat="1" ht="33.75" customHeight="1">
      <c r="A46" s="66"/>
      <c r="B46" s="261"/>
      <c r="C46" s="111"/>
      <c r="D46" s="262"/>
      <c r="E46" s="171"/>
      <c r="F46" s="178"/>
      <c r="G46" s="238"/>
      <c r="H46" s="21"/>
      <c r="I46" s="66">
        <v>17</v>
      </c>
      <c r="J46" s="200" t="s">
        <v>843</v>
      </c>
      <c r="K46" s="238" t="str">
        <f>IF(ISERROR(VLOOKUP(J46,'KAYIT LİSTESİ'!$B$4:$H$904,2,0)),"",(VLOOKUP(J46,'KAYIT LİSTESİ'!$B$4:$H$904,2,0)))</f>
        <v/>
      </c>
      <c r="L46" s="111" t="str">
        <f>IF(ISERROR(VLOOKUP(J46,'KAYIT LİSTESİ'!$B$4:$H$904,4,0)),"",(VLOOKUP(J46,'KAYIT LİSTESİ'!$B$4:$H$904,4,0)))</f>
        <v/>
      </c>
      <c r="M46" s="201" t="str">
        <f>IF(ISERROR(VLOOKUP(J46,'KAYIT LİSTESİ'!$B$4:$H$904,5,0)),"",(VLOOKUP(J46,'KAYIT LİSTESİ'!$B$4:$H$904,5,0)))</f>
        <v/>
      </c>
      <c r="N46" s="201" t="str">
        <f>IF(ISERROR(VLOOKUP(J46,'KAYIT LİSTESİ'!$B$4:$H$904,6,0)),"",(VLOOKUP(J46,'KAYIT LİSTESİ'!$B$4:$H$904,6,0)))</f>
        <v/>
      </c>
      <c r="O46" s="178"/>
      <c r="P46" s="260"/>
      <c r="T46" s="220"/>
      <c r="U46" s="218"/>
    </row>
    <row r="47" spans="1:21" s="18" customFormat="1" ht="33.75" customHeight="1">
      <c r="A47" s="66"/>
      <c r="B47" s="261"/>
      <c r="C47" s="111"/>
      <c r="D47" s="262"/>
      <c r="E47" s="171"/>
      <c r="F47" s="178"/>
      <c r="G47" s="238"/>
      <c r="H47" s="21"/>
      <c r="I47" s="66">
        <v>18</v>
      </c>
      <c r="J47" s="200" t="s">
        <v>844</v>
      </c>
      <c r="K47" s="238" t="str">
        <f>IF(ISERROR(VLOOKUP(J47,'KAYIT LİSTESİ'!$B$4:$H$904,2,0)),"",(VLOOKUP(J47,'KAYIT LİSTESİ'!$B$4:$H$904,2,0)))</f>
        <v/>
      </c>
      <c r="L47" s="111" t="str">
        <f>IF(ISERROR(VLOOKUP(J47,'KAYIT LİSTESİ'!$B$4:$H$904,4,0)),"",(VLOOKUP(J47,'KAYIT LİSTESİ'!$B$4:$H$904,4,0)))</f>
        <v/>
      </c>
      <c r="M47" s="201" t="str">
        <f>IF(ISERROR(VLOOKUP(J47,'KAYIT LİSTESİ'!$B$4:$H$904,5,0)),"",(VLOOKUP(J47,'KAYIT LİSTESİ'!$B$4:$H$904,5,0)))</f>
        <v/>
      </c>
      <c r="N47" s="201" t="str">
        <f>IF(ISERROR(VLOOKUP(J47,'KAYIT LİSTESİ'!$B$4:$H$904,6,0)),"",(VLOOKUP(J47,'KAYIT LİSTESİ'!$B$4:$H$904,6,0)))</f>
        <v/>
      </c>
      <c r="O47" s="178"/>
      <c r="P47" s="260"/>
      <c r="T47" s="220"/>
      <c r="U47" s="218"/>
    </row>
    <row r="48" spans="1:21" s="18" customFormat="1" ht="33.75" customHeight="1">
      <c r="A48" s="66"/>
      <c r="B48" s="261"/>
      <c r="C48" s="111"/>
      <c r="D48" s="262"/>
      <c r="E48" s="171"/>
      <c r="F48" s="178"/>
      <c r="G48" s="238"/>
      <c r="H48" s="21"/>
      <c r="I48" s="66">
        <v>19</v>
      </c>
      <c r="J48" s="200" t="s">
        <v>845</v>
      </c>
      <c r="K48" s="238" t="str">
        <f>IF(ISERROR(VLOOKUP(J48,'KAYIT LİSTESİ'!$B$4:$H$904,2,0)),"",(VLOOKUP(J48,'KAYIT LİSTESİ'!$B$4:$H$904,2,0)))</f>
        <v/>
      </c>
      <c r="L48" s="111" t="str">
        <f>IF(ISERROR(VLOOKUP(J48,'KAYIT LİSTESİ'!$B$4:$H$904,4,0)),"",(VLOOKUP(J48,'KAYIT LİSTESİ'!$B$4:$H$904,4,0)))</f>
        <v/>
      </c>
      <c r="M48" s="201" t="str">
        <f>IF(ISERROR(VLOOKUP(J48,'KAYIT LİSTESİ'!$B$4:$H$904,5,0)),"",(VLOOKUP(J48,'KAYIT LİSTESİ'!$B$4:$H$904,5,0)))</f>
        <v/>
      </c>
      <c r="N48" s="201" t="str">
        <f>IF(ISERROR(VLOOKUP(J48,'KAYIT LİSTESİ'!$B$4:$H$904,6,0)),"",(VLOOKUP(J48,'KAYIT LİSTESİ'!$B$4:$H$904,6,0)))</f>
        <v/>
      </c>
      <c r="O48" s="178"/>
      <c r="P48" s="260"/>
      <c r="T48" s="220">
        <v>45664</v>
      </c>
      <c r="U48" s="218">
        <v>55</v>
      </c>
    </row>
    <row r="49" spans="1:21" s="18" customFormat="1" ht="33.75" customHeight="1">
      <c r="A49" s="66"/>
      <c r="B49" s="261"/>
      <c r="C49" s="111"/>
      <c r="D49" s="262"/>
      <c r="E49" s="171"/>
      <c r="F49" s="178"/>
      <c r="G49" s="238"/>
      <c r="H49" s="21"/>
      <c r="I49" s="66">
        <v>20</v>
      </c>
      <c r="J49" s="200" t="s">
        <v>846</v>
      </c>
      <c r="K49" s="238" t="str">
        <f>IF(ISERROR(VLOOKUP(J49,'KAYIT LİSTESİ'!$B$4:$H$904,2,0)),"",(VLOOKUP(J49,'KAYIT LİSTESİ'!$B$4:$H$904,2,0)))</f>
        <v/>
      </c>
      <c r="L49" s="111" t="str">
        <f>IF(ISERROR(VLOOKUP(J49,'KAYIT LİSTESİ'!$B$4:$H$904,4,0)),"",(VLOOKUP(J49,'KAYIT LİSTESİ'!$B$4:$H$904,4,0)))</f>
        <v/>
      </c>
      <c r="M49" s="201" t="str">
        <f>IF(ISERROR(VLOOKUP(J49,'KAYIT LİSTESİ'!$B$4:$H$904,5,0)),"",(VLOOKUP(J49,'KAYIT LİSTESİ'!$B$4:$H$904,5,0)))</f>
        <v/>
      </c>
      <c r="N49" s="201" t="str">
        <f>IF(ISERROR(VLOOKUP(J49,'KAYIT LİSTESİ'!$B$4:$H$904,6,0)),"",(VLOOKUP(J49,'KAYIT LİSTESİ'!$B$4:$H$904,6,0)))</f>
        <v/>
      </c>
      <c r="O49" s="178"/>
      <c r="P49" s="260"/>
      <c r="T49" s="220">
        <v>45814</v>
      </c>
      <c r="U49" s="218">
        <v>54</v>
      </c>
    </row>
    <row r="50" spans="1:21" ht="14.25" customHeight="1">
      <c r="A50" s="25" t="s">
        <v>18</v>
      </c>
      <c r="B50" s="25"/>
      <c r="C50" s="25"/>
      <c r="D50" s="51"/>
      <c r="E50" s="44" t="s">
        <v>0</v>
      </c>
      <c r="F50" s="180" t="s">
        <v>1</v>
      </c>
      <c r="G50" s="22"/>
      <c r="H50" s="26" t="s">
        <v>2</v>
      </c>
      <c r="I50" s="26"/>
      <c r="J50" s="26"/>
      <c r="K50" s="26"/>
      <c r="M50" s="47" t="s">
        <v>3</v>
      </c>
      <c r="N50" s="48" t="s">
        <v>3</v>
      </c>
      <c r="O50" s="175" t="s">
        <v>3</v>
      </c>
      <c r="P50" s="25"/>
      <c r="Q50" s="27"/>
      <c r="T50" s="220">
        <v>52814</v>
      </c>
      <c r="U50" s="218">
        <v>38</v>
      </c>
    </row>
    <row r="51" spans="1:21">
      <c r="T51" s="220">
        <v>53014</v>
      </c>
      <c r="U51" s="218">
        <v>37</v>
      </c>
    </row>
    <row r="52" spans="1:21">
      <c r="T52" s="220">
        <v>53214</v>
      </c>
      <c r="U52" s="218">
        <v>36</v>
      </c>
    </row>
    <row r="53" spans="1:21" hidden="1">
      <c r="T53" s="220">
        <v>53514</v>
      </c>
      <c r="U53" s="218">
        <v>35</v>
      </c>
    </row>
    <row r="54" spans="1:21" ht="25.5" hidden="1">
      <c r="E54" s="45" t="s">
        <v>1269</v>
      </c>
      <c r="T54" s="220">
        <v>53814</v>
      </c>
      <c r="U54" s="218">
        <v>34</v>
      </c>
    </row>
    <row r="55" spans="1:21" hidden="1">
      <c r="E55" s="45" t="s">
        <v>1439</v>
      </c>
      <c r="T55" s="220">
        <v>54114</v>
      </c>
      <c r="U55" s="218">
        <v>33</v>
      </c>
    </row>
    <row r="56" spans="1:21" hidden="1">
      <c r="E56" s="45" t="s">
        <v>1452</v>
      </c>
      <c r="T56" s="220">
        <v>54414</v>
      </c>
      <c r="U56" s="218">
        <v>32</v>
      </c>
    </row>
    <row r="57" spans="1:21" hidden="1">
      <c r="E57" s="45" t="s">
        <v>1315</v>
      </c>
      <c r="T57" s="220">
        <v>54814</v>
      </c>
      <c r="U57" s="218">
        <v>31</v>
      </c>
    </row>
    <row r="58" spans="1:21" hidden="1">
      <c r="E58" s="45" t="s">
        <v>1455</v>
      </c>
      <c r="T58" s="220">
        <v>55214</v>
      </c>
      <c r="U58" s="218">
        <v>30</v>
      </c>
    </row>
    <row r="59" spans="1:21" ht="25.5" hidden="1">
      <c r="E59" s="45" t="s">
        <v>1158</v>
      </c>
      <c r="T59" s="220">
        <v>55614</v>
      </c>
      <c r="U59" s="218">
        <v>29</v>
      </c>
    </row>
    <row r="60" spans="1:21" hidden="1">
      <c r="E60" s="45" t="s">
        <v>1160</v>
      </c>
      <c r="T60" s="220">
        <v>60014</v>
      </c>
      <c r="U60" s="218">
        <v>28</v>
      </c>
    </row>
    <row r="61" spans="1:21" hidden="1">
      <c r="E61" s="45" t="s">
        <v>1162</v>
      </c>
      <c r="T61" s="220">
        <v>60414</v>
      </c>
      <c r="U61" s="218">
        <v>27</v>
      </c>
    </row>
    <row r="62" spans="1:21" hidden="1">
      <c r="E62" s="45" t="s">
        <v>1349</v>
      </c>
      <c r="T62" s="220">
        <v>60814</v>
      </c>
      <c r="U62" s="218">
        <v>26</v>
      </c>
    </row>
    <row r="63" spans="1:21" hidden="1">
      <c r="E63" s="45" t="s">
        <v>1350</v>
      </c>
      <c r="T63" s="220">
        <v>61214</v>
      </c>
      <c r="U63" s="218">
        <v>25</v>
      </c>
    </row>
    <row r="64" spans="1:21" ht="25.5" hidden="1">
      <c r="E64" s="45" t="s">
        <v>1364</v>
      </c>
      <c r="T64" s="220">
        <v>61614</v>
      </c>
      <c r="U64" s="218">
        <v>24</v>
      </c>
    </row>
    <row r="65" spans="5:21" ht="25.5" hidden="1">
      <c r="E65" s="45" t="s">
        <v>1390</v>
      </c>
      <c r="T65" s="220">
        <v>62014</v>
      </c>
      <c r="U65" s="218">
        <v>23</v>
      </c>
    </row>
    <row r="66" spans="5:21" ht="25.5" hidden="1">
      <c r="E66" s="45" t="s">
        <v>1398</v>
      </c>
      <c r="T66" s="220">
        <v>62414</v>
      </c>
      <c r="U66" s="218">
        <v>22</v>
      </c>
    </row>
    <row r="67" spans="5:21" ht="25.5" hidden="1">
      <c r="E67" s="45" t="s">
        <v>1451</v>
      </c>
      <c r="T67" s="220">
        <v>62814</v>
      </c>
      <c r="U67" s="218">
        <v>21</v>
      </c>
    </row>
    <row r="68" spans="5:21" ht="25.5" hidden="1">
      <c r="E68" s="45" t="s">
        <v>1487</v>
      </c>
      <c r="T68" s="220">
        <v>63214</v>
      </c>
      <c r="U68" s="218">
        <v>20</v>
      </c>
    </row>
    <row r="69" spans="5:21">
      <c r="T69" s="220">
        <v>63614</v>
      </c>
      <c r="U69" s="218">
        <v>19</v>
      </c>
    </row>
    <row r="70" spans="5:21">
      <c r="T70" s="220">
        <v>64014</v>
      </c>
      <c r="U70" s="218">
        <v>18</v>
      </c>
    </row>
    <row r="71" spans="5:21">
      <c r="T71" s="220">
        <v>64414</v>
      </c>
      <c r="U71" s="218">
        <v>17</v>
      </c>
    </row>
    <row r="72" spans="5:21">
      <c r="T72" s="220">
        <v>64814</v>
      </c>
      <c r="U72" s="218">
        <v>16</v>
      </c>
    </row>
    <row r="73" spans="5:21">
      <c r="T73" s="220">
        <v>65214</v>
      </c>
      <c r="U73" s="218">
        <v>15</v>
      </c>
    </row>
    <row r="74" spans="5:21">
      <c r="T74" s="220">
        <v>65614</v>
      </c>
      <c r="U74" s="218">
        <v>14</v>
      </c>
    </row>
    <row r="75" spans="5:21">
      <c r="T75" s="220">
        <v>70014</v>
      </c>
      <c r="U75" s="218">
        <v>13</v>
      </c>
    </row>
    <row r="76" spans="5:21">
      <c r="T76" s="220">
        <v>70414</v>
      </c>
      <c r="U76" s="218">
        <v>12</v>
      </c>
    </row>
    <row r="77" spans="5:21">
      <c r="T77" s="220">
        <v>70914</v>
      </c>
      <c r="U77" s="218">
        <v>11</v>
      </c>
    </row>
    <row r="78" spans="5:21">
      <c r="T78" s="220">
        <v>71414</v>
      </c>
      <c r="U78" s="218">
        <v>10</v>
      </c>
    </row>
    <row r="79" spans="5:21">
      <c r="T79" s="220">
        <v>71914</v>
      </c>
      <c r="U79" s="218">
        <v>9</v>
      </c>
    </row>
    <row r="80" spans="5:21">
      <c r="T80" s="220">
        <v>72414</v>
      </c>
      <c r="U80" s="218">
        <v>8</v>
      </c>
    </row>
    <row r="81" spans="5:21">
      <c r="T81" s="220">
        <v>72914</v>
      </c>
      <c r="U81" s="218">
        <v>7</v>
      </c>
    </row>
    <row r="82" spans="5:21">
      <c r="T82" s="220">
        <v>73414</v>
      </c>
      <c r="U82" s="218">
        <v>6</v>
      </c>
    </row>
    <row r="83" spans="5:21">
      <c r="T83" s="220">
        <v>73914</v>
      </c>
      <c r="U83" s="218">
        <v>5</v>
      </c>
    </row>
    <row r="84" spans="5:21">
      <c r="T84" s="220">
        <v>74414</v>
      </c>
      <c r="U84" s="218">
        <v>4</v>
      </c>
    </row>
    <row r="85" spans="5:21">
      <c r="T85" s="220">
        <v>74914</v>
      </c>
      <c r="U85" s="218">
        <v>3</v>
      </c>
    </row>
    <row r="86" spans="5:21" hidden="1">
      <c r="E86" s="45" t="s">
        <v>1935</v>
      </c>
      <c r="T86" s="220">
        <v>75414</v>
      </c>
      <c r="U86" s="218">
        <v>2</v>
      </c>
    </row>
    <row r="87" spans="5:21">
      <c r="T87" s="220">
        <v>80014</v>
      </c>
      <c r="U87" s="218">
        <v>1</v>
      </c>
    </row>
  </sheetData>
  <mergeCells count="19">
    <mergeCell ref="A36:G37"/>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5 F38:F49">
    <cfRule type="cellIs" dxfId="80" priority="4" stopIfTrue="1" operator="between">
      <formula>83180</formula>
      <formula>91430</formula>
    </cfRule>
  </conditionalFormatting>
  <conditionalFormatting sqref="F8">
    <cfRule type="cellIs" dxfId="79" priority="3" stopIfTrue="1" operator="between">
      <formula>1120</formula>
      <formula>1174</formula>
    </cfRule>
  </conditionalFormatting>
  <conditionalFormatting sqref="E1:E35 E38:E65536">
    <cfRule type="duplicateValues" dxfId="78" priority="2" stopIfTrue="1"/>
  </conditionalFormatting>
  <conditionalFormatting sqref="E1:E1048576">
    <cfRule type="containsText" dxfId="77" priority="1" stopIfTrue="1" operator="containsText" text="FERDİ">
      <formula>NOT(ISERROR(SEARCH("FERDİ",E1)))</formula>
    </cfRule>
  </conditionalFormatting>
  <printOptions horizontalCentered="1"/>
  <pageMargins left="0.24" right="0.19685039370078741" top="0.53" bottom="0.35433070866141736" header="0.39370078740157483" footer="0.27559055118110237"/>
  <pageSetup paperSize="9" scale="4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tabColor rgb="FF00B050"/>
    <pageSetUpPr fitToPage="1"/>
  </sheetPr>
  <dimension ref="A1:U99"/>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29.570312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605" t="str">
        <f>('YARIŞMA BİLGİLERİ'!A2)</f>
        <v>Türkiye Üniversite Sporları Federasyonu
Ankara</v>
      </c>
      <c r="B1" s="605"/>
      <c r="C1" s="605"/>
      <c r="D1" s="605"/>
      <c r="E1" s="605"/>
      <c r="F1" s="605"/>
      <c r="G1" s="605"/>
      <c r="H1" s="605"/>
      <c r="I1" s="605"/>
      <c r="J1" s="605"/>
      <c r="K1" s="605"/>
      <c r="L1" s="605"/>
      <c r="M1" s="605"/>
      <c r="N1" s="605"/>
      <c r="O1" s="605"/>
      <c r="P1" s="605"/>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631</v>
      </c>
      <c r="E3" s="559"/>
      <c r="F3" s="560" t="s">
        <v>304</v>
      </c>
      <c r="G3" s="560"/>
      <c r="H3" s="565" t="str">
        <f>'YARIŞMA PROGRAMI'!E23</f>
        <v>22,71-Nora GÜNER</v>
      </c>
      <c r="I3" s="561"/>
      <c r="J3" s="561"/>
      <c r="K3" s="561"/>
      <c r="L3" s="561"/>
      <c r="M3" s="289" t="s">
        <v>303</v>
      </c>
      <c r="N3" s="562" t="str">
        <f>'YARIŞMA PROGRAMI'!F23</f>
        <v>23.67-SEMA APAK</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PROGRAMI'!B23</f>
        <v>10 Mayıs 2015 - 09.45</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18">
      <c r="A6" s="548" t="s">
        <v>11</v>
      </c>
      <c r="B6" s="549" t="s">
        <v>86</v>
      </c>
      <c r="C6" s="551" t="s">
        <v>97</v>
      </c>
      <c r="D6" s="552" t="s">
        <v>13</v>
      </c>
      <c r="E6" s="552" t="s">
        <v>295</v>
      </c>
      <c r="F6" s="552" t="s">
        <v>14</v>
      </c>
      <c r="G6" s="553" t="s">
        <v>177</v>
      </c>
      <c r="I6" s="230" t="s">
        <v>15</v>
      </c>
      <c r="J6" s="231"/>
      <c r="K6" s="231"/>
      <c r="L6" s="231"/>
      <c r="M6" s="234" t="s">
        <v>226</v>
      </c>
      <c r="N6" s="235" t="s">
        <v>1863</v>
      </c>
      <c r="O6" s="231"/>
      <c r="P6" s="232"/>
      <c r="T6" s="217">
        <v>1170</v>
      </c>
      <c r="U6" s="218">
        <v>95</v>
      </c>
    </row>
    <row r="7" spans="1:21" ht="25.5">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4.15" customHeight="1">
      <c r="A8" s="66">
        <v>1</v>
      </c>
      <c r="B8" s="261">
        <v>183</v>
      </c>
      <c r="C8" s="111">
        <v>35339</v>
      </c>
      <c r="D8" s="262" t="s">
        <v>1336</v>
      </c>
      <c r="E8" s="171" t="s">
        <v>1335</v>
      </c>
      <c r="F8" s="112">
        <v>2521</v>
      </c>
      <c r="G8" s="238"/>
      <c r="H8" s="21"/>
      <c r="I8" s="66">
        <v>1</v>
      </c>
      <c r="J8" s="200" t="s">
        <v>126</v>
      </c>
      <c r="K8" s="238">
        <f>IF(ISERROR(VLOOKUP(J8,'KAYIT LİSTESİ'!$B$4:$H$904,2,0)),"",(VLOOKUP(J8,'KAYIT LİSTESİ'!$B$4:$H$904,2,0)))</f>
        <v>40</v>
      </c>
      <c r="L8" s="111">
        <f>IF(ISERROR(VLOOKUP(J8,'KAYIT LİSTESİ'!$B$4:$H$904,4,0)),"",(VLOOKUP(J8,'KAYIT LİSTESİ'!$B$4:$H$904,4,0)))</f>
        <v>34647</v>
      </c>
      <c r="M8" s="201" t="str">
        <f>IF(ISERROR(VLOOKUP(J8,'KAYIT LİSTESİ'!$B$4:$H$904,5,0)),"",(VLOOKUP(J8,'KAYIT LİSTESİ'!$B$4:$H$904,5,0)))</f>
        <v>DERYA YILDIRIM</v>
      </c>
      <c r="N8" s="201" t="str">
        <f>IF(ISERROR(VLOOKUP(J8,'KAYIT LİSTESİ'!$B$4:$H$904,6,0)),"",(VLOOKUP(J8,'KAYIT LİSTESİ'!$B$4:$H$904,6,0)))</f>
        <v>İZMİR-9 EYLÜL ÜNİVERSİTESİ</v>
      </c>
      <c r="O8" s="112">
        <v>2549</v>
      </c>
      <c r="P8" s="260">
        <v>2</v>
      </c>
      <c r="T8" s="217">
        <v>1174</v>
      </c>
      <c r="U8" s="218">
        <v>93</v>
      </c>
    </row>
    <row r="9" spans="1:21" s="18" customFormat="1" ht="34.15" customHeight="1">
      <c r="A9" s="66">
        <v>2</v>
      </c>
      <c r="B9" s="261">
        <v>82</v>
      </c>
      <c r="C9" s="111">
        <v>33992</v>
      </c>
      <c r="D9" s="262" t="s">
        <v>1229</v>
      </c>
      <c r="E9" s="171" t="s">
        <v>1230</v>
      </c>
      <c r="F9" s="112">
        <v>2528</v>
      </c>
      <c r="G9" s="238"/>
      <c r="H9" s="21"/>
      <c r="I9" s="66">
        <v>2</v>
      </c>
      <c r="J9" s="200" t="s">
        <v>127</v>
      </c>
      <c r="K9" s="238">
        <f>IF(ISERROR(VLOOKUP(J9,'KAYIT LİSTESİ'!$B$4:$H$904,2,0)),"",(VLOOKUP(J9,'KAYIT LİSTESİ'!$B$4:$H$904,2,0)))</f>
        <v>32</v>
      </c>
      <c r="L9" s="111">
        <f>IF(ISERROR(VLOOKUP(J9,'KAYIT LİSTESİ'!$B$4:$H$904,4,0)),"",(VLOOKUP(J9,'KAYIT LİSTESİ'!$B$4:$H$904,4,0)))</f>
        <v>33646</v>
      </c>
      <c r="M9" s="201" t="str">
        <f>IF(ISERROR(VLOOKUP(J9,'KAYIT LİSTESİ'!$B$4:$H$904,5,0)),"",(VLOOKUP(J9,'KAYIT LİSTESİ'!$B$4:$H$904,5,0)))</f>
        <v>GÖZDE ALTINSARI</v>
      </c>
      <c r="N9" s="201" t="str">
        <f>IF(ISERROR(VLOOKUP(J9,'KAYIT LİSTESİ'!$B$4:$H$904,6,0)),"",(VLOOKUP(J9,'KAYIT LİSTESİ'!$B$4:$H$904,6,0)))</f>
        <v>BURSA-ULUDAĞ ÜNİVERSİTESİ</v>
      </c>
      <c r="O9" s="112">
        <v>3397</v>
      </c>
      <c r="P9" s="260">
        <v>5</v>
      </c>
      <c r="T9" s="217">
        <v>1176</v>
      </c>
      <c r="U9" s="218">
        <v>92</v>
      </c>
    </row>
    <row r="10" spans="1:21" s="18" customFormat="1" ht="34.15" customHeight="1">
      <c r="A10" s="66">
        <v>3</v>
      </c>
      <c r="B10" s="261">
        <v>17</v>
      </c>
      <c r="C10" s="111">
        <v>34428</v>
      </c>
      <c r="D10" s="262" t="s">
        <v>1161</v>
      </c>
      <c r="E10" s="171" t="s">
        <v>1160</v>
      </c>
      <c r="F10" s="112">
        <v>2539</v>
      </c>
      <c r="G10" s="238"/>
      <c r="H10" s="21"/>
      <c r="I10" s="66">
        <v>3</v>
      </c>
      <c r="J10" s="200" t="s">
        <v>128</v>
      </c>
      <c r="K10" s="238">
        <f>IF(ISERROR(VLOOKUP(J10,'KAYIT LİSTESİ'!$B$4:$H$904,2,0)),"",(VLOOKUP(J10,'KAYIT LİSTESİ'!$B$4:$H$904,2,0)))</f>
        <v>223</v>
      </c>
      <c r="L10" s="111">
        <f>IF(ISERROR(VLOOKUP(J10,'KAYIT LİSTESİ'!$B$4:$H$904,4,0)),"",(VLOOKUP(J10,'KAYIT LİSTESİ'!$B$4:$H$904,4,0)))</f>
        <v>34065</v>
      </c>
      <c r="M10" s="201" t="str">
        <f>IF(ISERROR(VLOOKUP(J10,'KAYIT LİSTESİ'!$B$4:$H$904,5,0)),"",(VLOOKUP(J10,'KAYIT LİSTESİ'!$B$4:$H$904,5,0)))</f>
        <v>EBRU AYDOĞDU</v>
      </c>
      <c r="N10" s="201" t="str">
        <f>IF(ISERROR(VLOOKUP(J10,'KAYIT LİSTESİ'!$B$4:$H$904,6,0)),"",(VLOOKUP(J10,'KAYIT LİSTESİ'!$B$4:$H$904,6,0)))</f>
        <v>BOLU-ABAN İZZET BAYSAL ÜNİVERSİTESİ</v>
      </c>
      <c r="O10" s="112">
        <v>3005</v>
      </c>
      <c r="P10" s="260">
        <v>4</v>
      </c>
      <c r="T10" s="217">
        <v>1178</v>
      </c>
      <c r="U10" s="218">
        <v>91</v>
      </c>
    </row>
    <row r="11" spans="1:21" s="18" customFormat="1" ht="34.15" customHeight="1">
      <c r="A11" s="66">
        <v>4</v>
      </c>
      <c r="B11" s="261">
        <v>40</v>
      </c>
      <c r="C11" s="111">
        <v>34647</v>
      </c>
      <c r="D11" s="262" t="s">
        <v>1189</v>
      </c>
      <c r="E11" s="171" t="s">
        <v>1188</v>
      </c>
      <c r="F11" s="112">
        <v>2549</v>
      </c>
      <c r="G11" s="238"/>
      <c r="H11" s="21"/>
      <c r="I11" s="66">
        <v>4</v>
      </c>
      <c r="J11" s="200" t="s">
        <v>129</v>
      </c>
      <c r="K11" s="238">
        <f>IF(ISERROR(VLOOKUP(J11,'KAYIT LİSTESİ'!$B$4:$H$904,2,0)),"",(VLOOKUP(J11,'KAYIT LİSTESİ'!$B$4:$H$904,2,0)))</f>
        <v>237</v>
      </c>
      <c r="L11" s="111">
        <f>IF(ISERROR(VLOOKUP(J11,'KAYIT LİSTESİ'!$B$4:$H$904,4,0)),"",(VLOOKUP(J11,'KAYIT LİSTESİ'!$B$4:$H$904,4,0)))</f>
        <v>33632</v>
      </c>
      <c r="M11" s="201" t="str">
        <f>IF(ISERROR(VLOOKUP(J11,'KAYIT LİSTESİ'!$B$4:$H$904,5,0)),"",(VLOOKUP(J11,'KAYIT LİSTESİ'!$B$4:$H$904,5,0)))</f>
        <v>ZEYNEP URAL</v>
      </c>
      <c r="N11" s="201" t="str">
        <f>IF(ISERROR(VLOOKUP(J11,'KAYIT LİSTESİ'!$B$4:$H$904,6,0)),"",(VLOOKUP(J11,'KAYIT LİSTESİ'!$B$4:$H$904,6,0)))</f>
        <v>İSTANBUL-BOĞAZİÇİ ÜNİVERSİTESİ</v>
      </c>
      <c r="O11" s="112">
        <v>2874</v>
      </c>
      <c r="P11" s="260">
        <v>3</v>
      </c>
      <c r="T11" s="217">
        <v>1180</v>
      </c>
      <c r="U11" s="218">
        <v>90</v>
      </c>
    </row>
    <row r="12" spans="1:21" s="18" customFormat="1" ht="34.15" customHeight="1">
      <c r="A12" s="66">
        <v>5</v>
      </c>
      <c r="B12" s="261">
        <v>243</v>
      </c>
      <c r="C12" s="111">
        <v>33883</v>
      </c>
      <c r="D12" s="262" t="s">
        <v>1417</v>
      </c>
      <c r="E12" s="171" t="s">
        <v>1418</v>
      </c>
      <c r="F12" s="112">
        <v>2564</v>
      </c>
      <c r="G12" s="238"/>
      <c r="H12" s="21"/>
      <c r="I12" s="66">
        <v>5</v>
      </c>
      <c r="J12" s="200" t="s">
        <v>130</v>
      </c>
      <c r="K12" s="238">
        <f>IF(ISERROR(VLOOKUP(J12,'KAYIT LİSTESİ'!$B$4:$H$904,2,0)),"",(VLOOKUP(J12,'KAYIT LİSTESİ'!$B$4:$H$904,2,0)))</f>
        <v>183</v>
      </c>
      <c r="L12" s="111">
        <f>IF(ISERROR(VLOOKUP(J12,'KAYIT LİSTESİ'!$B$4:$H$904,4,0)),"",(VLOOKUP(J12,'KAYIT LİSTESİ'!$B$4:$H$904,4,0)))</f>
        <v>35339</v>
      </c>
      <c r="M12" s="201" t="str">
        <f>IF(ISERROR(VLOOKUP(J12,'KAYIT LİSTESİ'!$B$4:$H$904,5,0)),"",(VLOOKUP(J12,'KAYIT LİSTESİ'!$B$4:$H$904,5,0)))</f>
        <v>ZEYNEP BAŞ</v>
      </c>
      <c r="N12" s="201" t="str">
        <f>IF(ISERROR(VLOOKUP(J12,'KAYIT LİSTESİ'!$B$4:$H$904,6,0)),"",(VLOOKUP(J12,'KAYIT LİSTESİ'!$B$4:$H$904,6,0)))</f>
        <v>KOCAELİ-KOCAELİ ÜNİVERSİTESİ</v>
      </c>
      <c r="O12" s="112">
        <v>2521</v>
      </c>
      <c r="P12" s="260">
        <v>1</v>
      </c>
      <c r="T12" s="217">
        <v>1182</v>
      </c>
      <c r="U12" s="218">
        <v>89</v>
      </c>
    </row>
    <row r="13" spans="1:21" s="18" customFormat="1" ht="34.15" customHeight="1">
      <c r="A13" s="66">
        <v>6</v>
      </c>
      <c r="B13" s="261">
        <v>95</v>
      </c>
      <c r="C13" s="111">
        <v>0</v>
      </c>
      <c r="D13" s="262" t="s">
        <v>1241</v>
      </c>
      <c r="E13" s="171" t="s">
        <v>1242</v>
      </c>
      <c r="F13" s="112">
        <v>2584</v>
      </c>
      <c r="G13" s="238"/>
      <c r="H13" s="21"/>
      <c r="I13" s="66">
        <v>6</v>
      </c>
      <c r="J13" s="200" t="s">
        <v>131</v>
      </c>
      <c r="K13" s="238">
        <f>IF(ISERROR(VLOOKUP(J13,'KAYIT LİSTESİ'!$B$4:$H$904,2,0)),"",(VLOOKUP(J13,'KAYIT LİSTESİ'!$B$4:$H$904,2,0)))</f>
        <v>116</v>
      </c>
      <c r="L13" s="111">
        <f>IF(ISERROR(VLOOKUP(J13,'KAYIT LİSTESİ'!$B$4:$H$904,4,0)),"",(VLOOKUP(J13,'KAYIT LİSTESİ'!$B$4:$H$904,4,0)))</f>
        <v>0</v>
      </c>
      <c r="M13" s="201" t="str">
        <f>IF(ISERROR(VLOOKUP(J13,'KAYIT LİSTESİ'!$B$4:$H$904,5,0)),"",(VLOOKUP(J13,'KAYIT LİSTESİ'!$B$4:$H$904,5,0)))</f>
        <v>KIYMET GÖK</v>
      </c>
      <c r="N13" s="201" t="str">
        <f>IF(ISERROR(VLOOKUP(J13,'KAYIT LİSTESİ'!$B$4:$H$904,6,0)),"",(VLOOKUP(J13,'KAYIT LİSTESİ'!$B$4:$H$904,6,0)))</f>
        <v>KARAMAN-KARAMANOĞLU MEHMETBEY ÜNİVERSİTESİ</v>
      </c>
      <c r="O13" s="112">
        <v>3787</v>
      </c>
      <c r="P13" s="260">
        <v>6</v>
      </c>
      <c r="T13" s="217">
        <v>1184</v>
      </c>
      <c r="U13" s="218">
        <v>88</v>
      </c>
    </row>
    <row r="14" spans="1:21" s="18" customFormat="1" ht="34.15" customHeight="1">
      <c r="A14" s="66">
        <v>7</v>
      </c>
      <c r="B14" s="261">
        <v>275</v>
      </c>
      <c r="C14" s="111">
        <v>33974</v>
      </c>
      <c r="D14" s="262" t="s">
        <v>1450</v>
      </c>
      <c r="E14" s="171" t="s">
        <v>1451</v>
      </c>
      <c r="F14" s="112">
        <v>2660</v>
      </c>
      <c r="G14" s="238"/>
      <c r="H14" s="21"/>
      <c r="I14" s="230" t="s">
        <v>16</v>
      </c>
      <c r="J14" s="231"/>
      <c r="K14" s="231"/>
      <c r="L14" s="231"/>
      <c r="M14" s="234" t="s">
        <v>226</v>
      </c>
      <c r="N14" s="235" t="s">
        <v>1864</v>
      </c>
      <c r="O14" s="231"/>
      <c r="P14" s="232"/>
      <c r="T14" s="217">
        <v>1190</v>
      </c>
      <c r="U14" s="218">
        <v>85</v>
      </c>
    </row>
    <row r="15" spans="1:21" s="18" customFormat="1" ht="34.15" customHeight="1">
      <c r="A15" s="66">
        <v>8</v>
      </c>
      <c r="B15" s="261">
        <v>54</v>
      </c>
      <c r="C15" s="111">
        <v>34634</v>
      </c>
      <c r="D15" s="262" t="s">
        <v>1857</v>
      </c>
      <c r="E15" s="171" t="s">
        <v>1198</v>
      </c>
      <c r="F15" s="112">
        <v>2673</v>
      </c>
      <c r="G15" s="238"/>
      <c r="H15" s="21"/>
      <c r="I15" s="43" t="s">
        <v>11</v>
      </c>
      <c r="J15" s="40" t="s">
        <v>87</v>
      </c>
      <c r="K15" s="40" t="s">
        <v>86</v>
      </c>
      <c r="L15" s="41" t="s">
        <v>12</v>
      </c>
      <c r="M15" s="42" t="s">
        <v>13</v>
      </c>
      <c r="N15" s="42" t="s">
        <v>295</v>
      </c>
      <c r="O15" s="40" t="s">
        <v>14</v>
      </c>
      <c r="P15" s="40" t="s">
        <v>27</v>
      </c>
      <c r="T15" s="217">
        <v>1192</v>
      </c>
      <c r="U15" s="218">
        <v>84</v>
      </c>
    </row>
    <row r="16" spans="1:21" s="18" customFormat="1" ht="34.15" customHeight="1">
      <c r="A16" s="66">
        <v>9</v>
      </c>
      <c r="B16" s="261">
        <v>131</v>
      </c>
      <c r="C16" s="111">
        <v>35291</v>
      </c>
      <c r="D16" s="262" t="s">
        <v>1280</v>
      </c>
      <c r="E16" s="171" t="s">
        <v>1279</v>
      </c>
      <c r="F16" s="112">
        <v>2709</v>
      </c>
      <c r="G16" s="238"/>
      <c r="H16" s="21"/>
      <c r="I16" s="66">
        <v>1</v>
      </c>
      <c r="J16" s="200" t="s">
        <v>132</v>
      </c>
      <c r="K16" s="238">
        <f>IF(ISERROR(VLOOKUP(J16,'KAYIT LİSTESİ'!$B$4:$H$904,2,0)),"",(VLOOKUP(J16,'KAYIT LİSTESİ'!$B$4:$H$904,2,0)))</f>
        <v>137</v>
      </c>
      <c r="L16" s="111">
        <f>IF(ISERROR(VLOOKUP(J16,'KAYIT LİSTESİ'!$B$4:$H$904,4,0)),"",(VLOOKUP(J16,'KAYIT LİSTESİ'!$B$4:$H$904,4,0)))</f>
        <v>33312</v>
      </c>
      <c r="M16" s="201" t="str">
        <f>IF(ISERROR(VLOOKUP(J16,'KAYIT LİSTESİ'!$B$4:$H$904,5,0)),"",(VLOOKUP(J16,'KAYIT LİSTESİ'!$B$4:$H$904,5,0)))</f>
        <v>GAMZE ÖZYILDIZ</v>
      </c>
      <c r="N16" s="201" t="str">
        <f>IF(ISERROR(VLOOKUP(J16,'KAYIT LİSTESİ'!$B$4:$H$904,6,0)),"",(VLOOKUP(J16,'KAYIT LİSTESİ'!$B$4:$H$904,6,0)))</f>
        <v>KKTC-DOĞU AKDENİZ ÜNİVERSİTESİ</v>
      </c>
      <c r="O16" s="112">
        <v>2875</v>
      </c>
      <c r="P16" s="260">
        <v>3</v>
      </c>
      <c r="T16" s="217">
        <v>1194</v>
      </c>
      <c r="U16" s="218">
        <v>83</v>
      </c>
    </row>
    <row r="17" spans="1:21" s="18" customFormat="1" ht="34.15" customHeight="1">
      <c r="A17" s="66">
        <v>10</v>
      </c>
      <c r="B17" s="261">
        <v>168</v>
      </c>
      <c r="C17" s="111">
        <v>34157</v>
      </c>
      <c r="D17" s="262" t="s">
        <v>1326</v>
      </c>
      <c r="E17" s="171" t="s">
        <v>1327</v>
      </c>
      <c r="F17" s="112">
        <v>2733</v>
      </c>
      <c r="G17" s="238"/>
      <c r="H17" s="21"/>
      <c r="I17" s="66">
        <v>2</v>
      </c>
      <c r="J17" s="200" t="s">
        <v>133</v>
      </c>
      <c r="K17" s="238">
        <f>IF(ISERROR(VLOOKUP(J17,'KAYIT LİSTESİ'!$B$4:$H$904,2,0)),"",(VLOOKUP(J17,'KAYIT LİSTESİ'!$B$4:$H$904,2,0)))</f>
        <v>265</v>
      </c>
      <c r="L17" s="111">
        <f>IF(ISERROR(VLOOKUP(J17,'KAYIT LİSTESİ'!$B$4:$H$904,4,0)),"",(VLOOKUP(J17,'KAYIT LİSTESİ'!$B$4:$H$904,4,0)))</f>
        <v>34845</v>
      </c>
      <c r="M17" s="201" t="str">
        <f>IF(ISERROR(VLOOKUP(J17,'KAYIT LİSTESİ'!$B$4:$H$904,5,0)),"",(VLOOKUP(J17,'KAYIT LİSTESİ'!$B$4:$H$904,5,0)))</f>
        <v>BAHTINUR AĞIOĞLU</v>
      </c>
      <c r="N17" s="201" t="str">
        <f>IF(ISERROR(VLOOKUP(J17,'KAYIT LİSTESİ'!$B$4:$H$904,6,0)),"",(VLOOKUP(J17,'KAYIT LİSTESİ'!$B$4:$H$904,6,0)))</f>
        <v>MUĞLA-MUĞLA SITKI KOÇMAN ÜNİVERSİTESİ</v>
      </c>
      <c r="O17" s="112">
        <v>2907</v>
      </c>
      <c r="P17" s="260">
        <v>4</v>
      </c>
      <c r="T17" s="217">
        <v>1196</v>
      </c>
      <c r="U17" s="218">
        <v>82</v>
      </c>
    </row>
    <row r="18" spans="1:21" s="18" customFormat="1" ht="34.15" customHeight="1">
      <c r="A18" s="66">
        <v>11</v>
      </c>
      <c r="B18" s="261">
        <v>237</v>
      </c>
      <c r="C18" s="111">
        <v>33632</v>
      </c>
      <c r="D18" s="262" t="s">
        <v>1408</v>
      </c>
      <c r="E18" s="171" t="s">
        <v>1409</v>
      </c>
      <c r="F18" s="112">
        <v>2874</v>
      </c>
      <c r="G18" s="238"/>
      <c r="H18" s="21"/>
      <c r="I18" s="66">
        <v>3</v>
      </c>
      <c r="J18" s="200" t="s">
        <v>134</v>
      </c>
      <c r="K18" s="238">
        <f>IF(ISERROR(VLOOKUP(J18,'KAYIT LİSTESİ'!$B$4:$H$904,2,0)),"",(VLOOKUP(J18,'KAYIT LİSTESİ'!$B$4:$H$904,2,0)))</f>
        <v>496</v>
      </c>
      <c r="L18" s="111">
        <f>IF(ISERROR(VLOOKUP(J18,'KAYIT LİSTESİ'!$B$4:$H$904,4,0)),"",(VLOOKUP(J18,'KAYIT LİSTESİ'!$B$4:$H$904,4,0)))</f>
        <v>35301</v>
      </c>
      <c r="M18" s="201" t="str">
        <f>IF(ISERROR(VLOOKUP(J18,'KAYIT LİSTESİ'!$B$4:$H$904,5,0)),"",(VLOOKUP(J18,'KAYIT LİSTESİ'!$B$4:$H$904,5,0)))</f>
        <v>HAZAN SEDA AKGÜN</v>
      </c>
      <c r="N18" s="201" t="str">
        <f>IF(ISERROR(VLOOKUP(J18,'KAYIT LİSTESİ'!$B$4:$H$904,6,0)),"",(VLOOKUP(J18,'KAYIT LİSTESİ'!$B$4:$H$904,6,0)))</f>
        <v>İSTANBUL-MARMARA ÜNİVERSİTESİ</v>
      </c>
      <c r="O18" s="112">
        <v>2981</v>
      </c>
      <c r="P18" s="260">
        <v>0.5</v>
      </c>
      <c r="T18" s="217">
        <v>1198</v>
      </c>
      <c r="U18" s="218">
        <v>81</v>
      </c>
    </row>
    <row r="19" spans="1:21" s="18" customFormat="1" ht="34.15" customHeight="1">
      <c r="A19" s="66">
        <v>12</v>
      </c>
      <c r="B19" s="261">
        <v>137</v>
      </c>
      <c r="C19" s="111">
        <v>33312</v>
      </c>
      <c r="D19" s="262" t="s">
        <v>1291</v>
      </c>
      <c r="E19" s="171" t="s">
        <v>1290</v>
      </c>
      <c r="F19" s="112">
        <v>2875</v>
      </c>
      <c r="G19" s="238"/>
      <c r="H19" s="21"/>
      <c r="I19" s="66">
        <v>4</v>
      </c>
      <c r="J19" s="200" t="s">
        <v>135</v>
      </c>
      <c r="K19" s="238" t="str">
        <f>IF(ISERROR(VLOOKUP(J19,'KAYIT LİSTESİ'!$B$4:$H$904,2,0)),"",(VLOOKUP(J19,'KAYIT LİSTESİ'!$B$4:$H$904,2,0)))</f>
        <v/>
      </c>
      <c r="L19" s="111" t="str">
        <f>IF(ISERROR(VLOOKUP(J19,'KAYIT LİSTESİ'!$B$4:$H$904,4,0)),"",(VLOOKUP(J19,'KAYIT LİSTESİ'!$B$4:$H$904,4,0)))</f>
        <v/>
      </c>
      <c r="M19" s="201" t="str">
        <f>IF(ISERROR(VLOOKUP(J19,'KAYIT LİSTESİ'!$B$4:$H$904,5,0)),"",(VLOOKUP(J19,'KAYIT LİSTESİ'!$B$4:$H$904,5,0)))</f>
        <v/>
      </c>
      <c r="N19" s="201" t="str">
        <f>IF(ISERROR(VLOOKUP(J19,'KAYIT LİSTESİ'!$B$4:$H$904,6,0)),"",(VLOOKUP(J19,'KAYIT LİSTESİ'!$B$4:$H$904,6,0)))</f>
        <v/>
      </c>
      <c r="O19" s="112"/>
      <c r="P19" s="260"/>
      <c r="T19" s="217">
        <v>1200</v>
      </c>
      <c r="U19" s="218">
        <v>80</v>
      </c>
    </row>
    <row r="20" spans="1:21" s="18" customFormat="1" ht="34.15" customHeight="1">
      <c r="A20" s="66">
        <v>13</v>
      </c>
      <c r="B20" s="261">
        <v>265</v>
      </c>
      <c r="C20" s="111">
        <v>34845</v>
      </c>
      <c r="D20" s="262" t="s">
        <v>1461</v>
      </c>
      <c r="E20" s="171" t="s">
        <v>1462</v>
      </c>
      <c r="F20" s="112">
        <v>2907</v>
      </c>
      <c r="G20" s="238"/>
      <c r="H20" s="21"/>
      <c r="I20" s="66">
        <v>5</v>
      </c>
      <c r="J20" s="200" t="s">
        <v>136</v>
      </c>
      <c r="K20" s="238">
        <f>IF(ISERROR(VLOOKUP(J20,'KAYIT LİSTESİ'!$B$4:$H$904,2,0)),"",(VLOOKUP(J20,'KAYIT LİSTESİ'!$B$4:$H$904,2,0)))</f>
        <v>243</v>
      </c>
      <c r="L20" s="111">
        <f>IF(ISERROR(VLOOKUP(J20,'KAYIT LİSTESİ'!$B$4:$H$904,4,0)),"",(VLOOKUP(J20,'KAYIT LİSTESİ'!$B$4:$H$904,4,0)))</f>
        <v>33883</v>
      </c>
      <c r="M20" s="201" t="str">
        <f>IF(ISERROR(VLOOKUP(J20,'KAYIT LİSTESİ'!$B$4:$H$904,5,0)),"",(VLOOKUP(J20,'KAYIT LİSTESİ'!$B$4:$H$904,5,0)))</f>
        <v>GİZEM DEMİREL</v>
      </c>
      <c r="N20" s="201" t="str">
        <f>IF(ISERROR(VLOOKUP(J20,'KAYIT LİSTESİ'!$B$4:$H$904,6,0)),"",(VLOOKUP(J20,'KAYIT LİSTESİ'!$B$4:$H$904,6,0)))</f>
        <v>ESKİŞEHİR-ANADOLU ÜNİVERSİTESİ</v>
      </c>
      <c r="O20" s="112">
        <v>2564</v>
      </c>
      <c r="P20" s="260">
        <v>1</v>
      </c>
      <c r="T20" s="217">
        <v>1202</v>
      </c>
      <c r="U20" s="218">
        <v>79</v>
      </c>
    </row>
    <row r="21" spans="1:21" s="18" customFormat="1" ht="34.15" customHeight="1">
      <c r="A21" s="66">
        <v>14</v>
      </c>
      <c r="B21" s="261">
        <v>206</v>
      </c>
      <c r="C21" s="111">
        <v>35152</v>
      </c>
      <c r="D21" s="262" t="s">
        <v>1366</v>
      </c>
      <c r="E21" s="171" t="s">
        <v>1367</v>
      </c>
      <c r="F21" s="112">
        <v>2930</v>
      </c>
      <c r="G21" s="238"/>
      <c r="H21" s="21"/>
      <c r="I21" s="66">
        <v>6</v>
      </c>
      <c r="J21" s="200" t="s">
        <v>137</v>
      </c>
      <c r="K21" s="238">
        <f>IF(ISERROR(VLOOKUP(J21,'KAYIT LİSTESİ'!$B$4:$H$904,2,0)),"",(VLOOKUP(J21,'KAYIT LİSTESİ'!$B$4:$H$904,2,0)))</f>
        <v>54</v>
      </c>
      <c r="L21" s="111">
        <f>IF(ISERROR(VLOOKUP(J21,'KAYIT LİSTESİ'!$B$4:$H$904,4,0)),"",(VLOOKUP(J21,'KAYIT LİSTESİ'!$B$4:$H$904,4,0)))</f>
        <v>34634</v>
      </c>
      <c r="M21" s="201" t="str">
        <f>IF(ISERROR(VLOOKUP(J21,'KAYIT LİSTESİ'!$B$4:$H$904,5,0)),"",(VLOOKUP(J21,'KAYIT LİSTESİ'!$B$4:$H$904,5,0)))</f>
        <v>HATİCE ÖZTÜRK</v>
      </c>
      <c r="N21" s="201" t="str">
        <f>IF(ISERROR(VLOOKUP(J21,'KAYIT LİSTESİ'!$B$4:$H$904,6,0)),"",(VLOOKUP(J21,'KAYIT LİSTESİ'!$B$4:$H$904,6,0)))</f>
        <v>AYDIN-ADNAN MENDERES ÜNİVERSİTESİ</v>
      </c>
      <c r="O21" s="112">
        <v>2673</v>
      </c>
      <c r="P21" s="260">
        <v>2</v>
      </c>
      <c r="T21" s="217">
        <v>1204</v>
      </c>
      <c r="U21" s="218">
        <v>78</v>
      </c>
    </row>
    <row r="22" spans="1:21" s="18" customFormat="1" ht="34.15" customHeight="1">
      <c r="A22" s="66">
        <v>15</v>
      </c>
      <c r="B22" s="261">
        <v>211</v>
      </c>
      <c r="C22" s="111" t="s">
        <v>1378</v>
      </c>
      <c r="D22" s="262" t="s">
        <v>1379</v>
      </c>
      <c r="E22" s="171" t="s">
        <v>1377</v>
      </c>
      <c r="F22" s="112">
        <v>2976</v>
      </c>
      <c r="G22" s="238"/>
      <c r="H22" s="21"/>
      <c r="I22" s="230" t="s">
        <v>17</v>
      </c>
      <c r="J22" s="231"/>
      <c r="K22" s="231"/>
      <c r="L22" s="231"/>
      <c r="M22" s="234" t="s">
        <v>226</v>
      </c>
      <c r="N22" s="235" t="s">
        <v>1865</v>
      </c>
      <c r="O22" s="231"/>
      <c r="P22" s="232"/>
      <c r="T22" s="217">
        <v>1210</v>
      </c>
      <c r="U22" s="218">
        <v>75</v>
      </c>
    </row>
    <row r="23" spans="1:21" s="18" customFormat="1" ht="34.15" customHeight="1">
      <c r="A23" s="66">
        <v>16</v>
      </c>
      <c r="B23" s="261">
        <v>496</v>
      </c>
      <c r="C23" s="111">
        <v>35301</v>
      </c>
      <c r="D23" s="262" t="s">
        <v>1440</v>
      </c>
      <c r="E23" s="171" t="s">
        <v>1439</v>
      </c>
      <c r="F23" s="112">
        <v>2981</v>
      </c>
      <c r="G23" s="238"/>
      <c r="H23" s="21"/>
      <c r="I23" s="43" t="s">
        <v>11</v>
      </c>
      <c r="J23" s="40" t="s">
        <v>87</v>
      </c>
      <c r="K23" s="40" t="s">
        <v>86</v>
      </c>
      <c r="L23" s="41" t="s">
        <v>12</v>
      </c>
      <c r="M23" s="42" t="s">
        <v>13</v>
      </c>
      <c r="N23" s="42" t="s">
        <v>295</v>
      </c>
      <c r="O23" s="40" t="s">
        <v>14</v>
      </c>
      <c r="P23" s="40" t="s">
        <v>27</v>
      </c>
      <c r="T23" s="217">
        <v>1213</v>
      </c>
      <c r="U23" s="218">
        <v>74</v>
      </c>
    </row>
    <row r="24" spans="1:21" s="18" customFormat="1" ht="34.15" customHeight="1">
      <c r="A24" s="66">
        <v>17</v>
      </c>
      <c r="B24" s="261">
        <v>101</v>
      </c>
      <c r="C24" s="111">
        <v>35282</v>
      </c>
      <c r="D24" s="262" t="s">
        <v>1251</v>
      </c>
      <c r="E24" s="171" t="s">
        <v>1252</v>
      </c>
      <c r="F24" s="112">
        <v>2994</v>
      </c>
      <c r="G24" s="238"/>
      <c r="H24" s="21"/>
      <c r="I24" s="66">
        <v>1</v>
      </c>
      <c r="J24" s="200" t="s">
        <v>138</v>
      </c>
      <c r="K24" s="238">
        <f>IF(ISERROR(VLOOKUP(J24,'KAYIT LİSTESİ'!$B$4:$H$904,2,0)),"",(VLOOKUP(J24,'KAYIT LİSTESİ'!$B$4:$H$904,2,0)))</f>
        <v>95</v>
      </c>
      <c r="L24" s="111">
        <f>IF(ISERROR(VLOOKUP(J24,'KAYIT LİSTESİ'!$B$4:$H$904,4,0)),"",(VLOOKUP(J24,'KAYIT LİSTESİ'!$B$4:$H$904,4,0)))</f>
        <v>0</v>
      </c>
      <c r="M24" s="201" t="str">
        <f>IF(ISERROR(VLOOKUP(J24,'KAYIT LİSTESİ'!$B$4:$H$904,5,0)),"",(VLOOKUP(J24,'KAYIT LİSTESİ'!$B$4:$H$904,5,0)))</f>
        <v>YUDUM İLİKSİZ</v>
      </c>
      <c r="N24" s="201" t="str">
        <f>IF(ISERROR(VLOOKUP(J24,'KAYIT LİSTESİ'!$B$4:$H$904,6,0)),"",(VLOOKUP(J24,'KAYIT LİSTESİ'!$B$4:$H$904,6,0)))</f>
        <v>KÜTAHYA-DUMLUPINAR ÜNİVERSİTESİ</v>
      </c>
      <c r="O24" s="112">
        <v>2584</v>
      </c>
      <c r="P24" s="260">
        <v>2</v>
      </c>
      <c r="T24" s="217">
        <v>1216</v>
      </c>
      <c r="U24" s="218">
        <v>73</v>
      </c>
    </row>
    <row r="25" spans="1:21" s="18" customFormat="1" ht="34.15" customHeight="1">
      <c r="A25" s="66">
        <v>18</v>
      </c>
      <c r="B25" s="261">
        <v>223</v>
      </c>
      <c r="C25" s="111">
        <v>34065</v>
      </c>
      <c r="D25" s="262" t="s">
        <v>1400</v>
      </c>
      <c r="E25" s="171" t="s">
        <v>1401</v>
      </c>
      <c r="F25" s="112">
        <v>3005</v>
      </c>
      <c r="G25" s="238"/>
      <c r="H25" s="21"/>
      <c r="I25" s="66">
        <v>2</v>
      </c>
      <c r="J25" s="200" t="s">
        <v>139</v>
      </c>
      <c r="K25" s="238">
        <f>IF(ISERROR(VLOOKUP(J25,'KAYIT LİSTESİ'!$B$4:$H$904,2,0)),"",(VLOOKUP(J25,'KAYIT LİSTESİ'!$B$4:$H$904,2,0)))</f>
        <v>82</v>
      </c>
      <c r="L25" s="111">
        <f>IF(ISERROR(VLOOKUP(J25,'KAYIT LİSTESİ'!$B$4:$H$904,4,0)),"",(VLOOKUP(J25,'KAYIT LİSTESİ'!$B$4:$H$904,4,0)))</f>
        <v>33992</v>
      </c>
      <c r="M25" s="201" t="str">
        <f>IF(ISERROR(VLOOKUP(J25,'KAYIT LİSTESİ'!$B$4:$H$904,5,0)),"",(VLOOKUP(J25,'KAYIT LİSTESİ'!$B$4:$H$904,5,0)))</f>
        <v>NİMET KARAKUŞ</v>
      </c>
      <c r="N25" s="201" t="str">
        <f>IF(ISERROR(VLOOKUP(J25,'KAYIT LİSTESİ'!$B$4:$H$904,6,0)),"",(VLOOKUP(J25,'KAYIT LİSTESİ'!$B$4:$H$904,6,0)))</f>
        <v>BURDUR-MEHMET AKİF ERSOY ÜNİVERSİTESİ</v>
      </c>
      <c r="O25" s="112">
        <v>2528</v>
      </c>
      <c r="P25" s="260">
        <v>1</v>
      </c>
      <c r="T25" s="217">
        <v>1219</v>
      </c>
      <c r="U25" s="218">
        <v>72</v>
      </c>
    </row>
    <row r="26" spans="1:21" s="18" customFormat="1" ht="34.15" customHeight="1">
      <c r="A26" s="66">
        <v>19</v>
      </c>
      <c r="B26" s="261">
        <v>157</v>
      </c>
      <c r="C26" s="111">
        <v>34403</v>
      </c>
      <c r="D26" s="262" t="s">
        <v>1314</v>
      </c>
      <c r="E26" s="171" t="s">
        <v>1315</v>
      </c>
      <c r="F26" s="112">
        <v>3049</v>
      </c>
      <c r="G26" s="238"/>
      <c r="H26" s="21"/>
      <c r="I26" s="66">
        <v>3</v>
      </c>
      <c r="J26" s="200" t="s">
        <v>140</v>
      </c>
      <c r="K26" s="238">
        <f>IF(ISERROR(VLOOKUP(J26,'KAYIT LİSTESİ'!$B$4:$H$904,2,0)),"",(VLOOKUP(J26,'KAYIT LİSTESİ'!$B$4:$H$904,2,0)))</f>
        <v>150</v>
      </c>
      <c r="L26" s="111">
        <f>IF(ISERROR(VLOOKUP(J26,'KAYIT LİSTESİ'!$B$4:$H$904,4,0)),"",(VLOOKUP(J26,'KAYIT LİSTESİ'!$B$4:$H$904,4,0)))</f>
        <v>33374</v>
      </c>
      <c r="M26" s="201" t="str">
        <f>IF(ISERROR(VLOOKUP(J26,'KAYIT LİSTESİ'!$B$4:$H$904,5,0)),"",(VLOOKUP(J26,'KAYIT LİSTESİ'!$B$4:$H$904,5,0)))</f>
        <v>MEHRİ GÜL GÖK</v>
      </c>
      <c r="N26" s="201" t="str">
        <f>IF(ISERROR(VLOOKUP(J26,'KAYIT LİSTESİ'!$B$4:$H$904,6,0)),"",(VLOOKUP(J26,'KAYIT LİSTESİ'!$B$4:$H$904,6,0)))</f>
        <v>SİVAS-CUMHURİYET ÜNİVERSİTESİ</v>
      </c>
      <c r="O26" s="112">
        <v>3464</v>
      </c>
      <c r="P26" s="260">
        <v>6</v>
      </c>
      <c r="T26" s="217">
        <v>1222</v>
      </c>
      <c r="U26" s="218">
        <v>71</v>
      </c>
    </row>
    <row r="27" spans="1:21" s="18" customFormat="1" ht="34.15" customHeight="1">
      <c r="A27" s="66">
        <v>20</v>
      </c>
      <c r="B27" s="261">
        <v>197</v>
      </c>
      <c r="C27" s="111">
        <v>33604</v>
      </c>
      <c r="D27" s="262" t="s">
        <v>1357</v>
      </c>
      <c r="E27" s="171" t="s">
        <v>1356</v>
      </c>
      <c r="F27" s="112">
        <v>3202</v>
      </c>
      <c r="G27" s="238"/>
      <c r="H27" s="21"/>
      <c r="I27" s="66">
        <v>4</v>
      </c>
      <c r="J27" s="200" t="s">
        <v>141</v>
      </c>
      <c r="K27" s="238">
        <f>IF(ISERROR(VLOOKUP(J27,'KAYIT LİSTESİ'!$B$4:$H$904,2,0)),"",(VLOOKUP(J27,'KAYIT LİSTESİ'!$B$4:$H$904,2,0)))</f>
        <v>60</v>
      </c>
      <c r="L27" s="111">
        <f>IF(ISERROR(VLOOKUP(J27,'KAYIT LİSTESİ'!$B$4:$H$904,4,0)),"",(VLOOKUP(J27,'KAYIT LİSTESİ'!$B$4:$H$904,4,0)))</f>
        <v>34587</v>
      </c>
      <c r="M27" s="201" t="str">
        <f>IF(ISERROR(VLOOKUP(J27,'KAYIT LİSTESİ'!$B$4:$H$904,5,0)),"",(VLOOKUP(J27,'KAYIT LİSTESİ'!$B$4:$H$904,5,0)))</f>
        <v>CANAN İNCE</v>
      </c>
      <c r="N27" s="201" t="str">
        <f>IF(ISERROR(VLOOKUP(J27,'KAYIT LİSTESİ'!$B$4:$H$904,6,0)),"",(VLOOKUP(J27,'KAYIT LİSTESİ'!$B$4:$H$904,6,0)))</f>
        <v>KAYSERİ-ERCİYES ÜNİVERSİTESİ</v>
      </c>
      <c r="O27" s="112">
        <v>3274</v>
      </c>
      <c r="P27" s="260">
        <v>5</v>
      </c>
      <c r="T27" s="217">
        <v>1225</v>
      </c>
      <c r="U27" s="218">
        <v>70</v>
      </c>
    </row>
    <row r="28" spans="1:21" s="18" customFormat="1" ht="34.15" customHeight="1">
      <c r="A28" s="66">
        <v>21</v>
      </c>
      <c r="B28" s="261">
        <v>60</v>
      </c>
      <c r="C28" s="111">
        <v>34587</v>
      </c>
      <c r="D28" s="262" t="s">
        <v>1208</v>
      </c>
      <c r="E28" s="171" t="s">
        <v>1209</v>
      </c>
      <c r="F28" s="112">
        <v>3274</v>
      </c>
      <c r="G28" s="238"/>
      <c r="H28" s="21"/>
      <c r="I28" s="66">
        <v>5</v>
      </c>
      <c r="J28" s="200" t="s">
        <v>142</v>
      </c>
      <c r="K28" s="238">
        <f>IF(ISERROR(VLOOKUP(J28,'KAYIT LİSTESİ'!$B$4:$H$904,2,0)),"",(VLOOKUP(J28,'KAYIT LİSTESİ'!$B$4:$H$904,2,0)))</f>
        <v>131</v>
      </c>
      <c r="L28" s="111">
        <f>IF(ISERROR(VLOOKUP(J28,'KAYIT LİSTESİ'!$B$4:$H$904,4,0)),"",(VLOOKUP(J28,'KAYIT LİSTESİ'!$B$4:$H$904,4,0)))</f>
        <v>35291</v>
      </c>
      <c r="M28" s="201" t="str">
        <f>IF(ISERROR(VLOOKUP(J28,'KAYIT LİSTESİ'!$B$4:$H$904,5,0)),"",(VLOOKUP(J28,'KAYIT LİSTESİ'!$B$4:$H$904,5,0)))</f>
        <v>SELVA PINAR AKÇA</v>
      </c>
      <c r="N28" s="201" t="str">
        <f>IF(ISERROR(VLOOKUP(J28,'KAYIT LİSTESİ'!$B$4:$H$904,6,0)),"",(VLOOKUP(J28,'KAYIT LİSTESİ'!$B$4:$H$904,6,0)))</f>
        <v>ANKARA-ANKARA ÜNİVERSİTESİ</v>
      </c>
      <c r="O28" s="112">
        <v>2709</v>
      </c>
      <c r="P28" s="260">
        <v>3</v>
      </c>
      <c r="T28" s="217">
        <v>1228</v>
      </c>
      <c r="U28" s="218">
        <v>69</v>
      </c>
    </row>
    <row r="29" spans="1:21" s="18" customFormat="1" ht="34.15" customHeight="1">
      <c r="A29" s="66">
        <v>22</v>
      </c>
      <c r="B29" s="261">
        <v>106</v>
      </c>
      <c r="C29" s="111">
        <v>35107</v>
      </c>
      <c r="D29" s="262" t="s">
        <v>1262</v>
      </c>
      <c r="E29" s="171" t="s">
        <v>1263</v>
      </c>
      <c r="F29" s="112">
        <v>3286</v>
      </c>
      <c r="G29" s="238"/>
      <c r="H29" s="21"/>
      <c r="I29" s="66">
        <v>6</v>
      </c>
      <c r="J29" s="200" t="s">
        <v>143</v>
      </c>
      <c r="K29" s="238">
        <f>IF(ISERROR(VLOOKUP(J29,'KAYIT LİSTESİ'!$B$4:$H$904,2,0)),"",(VLOOKUP(J29,'KAYIT LİSTESİ'!$B$4:$H$904,2,0)))</f>
        <v>101</v>
      </c>
      <c r="L29" s="111">
        <f>IF(ISERROR(VLOOKUP(J29,'KAYIT LİSTESİ'!$B$4:$H$904,4,0)),"",(VLOOKUP(J29,'KAYIT LİSTESİ'!$B$4:$H$904,4,0)))</f>
        <v>35282</v>
      </c>
      <c r="M29" s="201" t="str">
        <f>IF(ISERROR(VLOOKUP(J29,'KAYIT LİSTESİ'!$B$4:$H$904,5,0)),"",(VLOOKUP(J29,'KAYIT LİSTESİ'!$B$4:$H$904,5,0)))</f>
        <v>RABİA BAYKAL</v>
      </c>
      <c r="N29" s="201" t="str">
        <f>IF(ISERROR(VLOOKUP(J29,'KAYIT LİSTESİ'!$B$4:$H$904,6,0)),"",(VLOOKUP(J29,'KAYIT LİSTESİ'!$B$4:$H$904,6,0)))</f>
        <v>ANKARA-GAZİ ÜNİVERSİTESİ</v>
      </c>
      <c r="O29" s="112">
        <v>2994</v>
      </c>
      <c r="P29" s="260">
        <v>4</v>
      </c>
      <c r="T29" s="217">
        <v>1231</v>
      </c>
      <c r="U29" s="218">
        <v>68</v>
      </c>
    </row>
    <row r="30" spans="1:21" s="18" customFormat="1" ht="34.15" customHeight="1">
      <c r="A30" s="66">
        <v>23</v>
      </c>
      <c r="B30" s="261">
        <v>32</v>
      </c>
      <c r="C30" s="111">
        <v>33646</v>
      </c>
      <c r="D30" s="262" t="s">
        <v>1178</v>
      </c>
      <c r="E30" s="171" t="s">
        <v>1177</v>
      </c>
      <c r="F30" s="112">
        <v>3397</v>
      </c>
      <c r="G30" s="238"/>
      <c r="H30" s="21"/>
      <c r="I30" s="230" t="s">
        <v>302</v>
      </c>
      <c r="J30" s="231"/>
      <c r="K30" s="231"/>
      <c r="L30" s="231"/>
      <c r="M30" s="234" t="s">
        <v>226</v>
      </c>
      <c r="N30" s="235" t="s">
        <v>1843</v>
      </c>
      <c r="O30" s="231"/>
      <c r="P30" s="232"/>
      <c r="T30" s="217">
        <v>1210</v>
      </c>
      <c r="U30" s="218">
        <v>75</v>
      </c>
    </row>
    <row r="31" spans="1:21" s="18" customFormat="1" ht="34.15" customHeight="1">
      <c r="A31" s="66">
        <v>24</v>
      </c>
      <c r="B31" s="261">
        <v>150</v>
      </c>
      <c r="C31" s="111">
        <v>33374</v>
      </c>
      <c r="D31" s="262" t="s">
        <v>1301</v>
      </c>
      <c r="E31" s="171" t="s">
        <v>1300</v>
      </c>
      <c r="F31" s="112">
        <v>3464</v>
      </c>
      <c r="G31" s="238"/>
      <c r="H31" s="21"/>
      <c r="I31" s="43" t="s">
        <v>11</v>
      </c>
      <c r="J31" s="40" t="s">
        <v>87</v>
      </c>
      <c r="K31" s="40" t="s">
        <v>86</v>
      </c>
      <c r="L31" s="41" t="s">
        <v>12</v>
      </c>
      <c r="M31" s="42" t="s">
        <v>13</v>
      </c>
      <c r="N31" s="42" t="s">
        <v>295</v>
      </c>
      <c r="O31" s="40" t="s">
        <v>14</v>
      </c>
      <c r="P31" s="40" t="s">
        <v>27</v>
      </c>
      <c r="T31" s="217">
        <v>1213</v>
      </c>
      <c r="U31" s="218">
        <v>74</v>
      </c>
    </row>
    <row r="32" spans="1:21" s="18" customFormat="1" ht="34.15" customHeight="1">
      <c r="A32" s="66">
        <v>25</v>
      </c>
      <c r="B32" s="261">
        <v>73</v>
      </c>
      <c r="C32" s="111">
        <v>34443</v>
      </c>
      <c r="D32" s="262" t="s">
        <v>1222</v>
      </c>
      <c r="E32" s="171" t="s">
        <v>1221</v>
      </c>
      <c r="F32" s="112">
        <v>3543</v>
      </c>
      <c r="G32" s="238"/>
      <c r="H32" s="21"/>
      <c r="I32" s="66">
        <v>1</v>
      </c>
      <c r="J32" s="200" t="s">
        <v>311</v>
      </c>
      <c r="K32" s="238">
        <f>IF(ISERROR(VLOOKUP(J32,'KAYIT LİSTESİ'!$B$4:$H$904,2,0)),"",(VLOOKUP(J32,'KAYIT LİSTESİ'!$B$4:$H$904,2,0)))</f>
        <v>3</v>
      </c>
      <c r="L32" s="111">
        <f>IF(ISERROR(VLOOKUP(J32,'KAYIT LİSTESİ'!$B$4:$H$904,4,0)),"",(VLOOKUP(J32,'KAYIT LİSTESİ'!$B$4:$H$904,4,0)))</f>
        <v>35107</v>
      </c>
      <c r="M32" s="201" t="str">
        <f>IF(ISERROR(VLOOKUP(J32,'KAYIT LİSTESİ'!$B$4:$H$904,5,0)),"",(VLOOKUP(J32,'KAYIT LİSTESİ'!$B$4:$H$904,5,0)))</f>
        <v>BÜŞRA FATMA ERDEM</v>
      </c>
      <c r="N32" s="201" t="str">
        <f>IF(ISERROR(VLOOKUP(J32,'KAYIT LİSTESİ'!$B$4:$H$904,6,0)),"",(VLOOKUP(J32,'KAYIT LİSTESİ'!$B$4:$H$904,6,0)))</f>
        <v>AKSARAY-AKSARAY ÜNİVERSİTESİ</v>
      </c>
      <c r="O32" s="112" t="s">
        <v>1845</v>
      </c>
      <c r="P32" s="260" t="s">
        <v>1827</v>
      </c>
      <c r="T32" s="217">
        <v>1216</v>
      </c>
      <c r="U32" s="218">
        <v>73</v>
      </c>
    </row>
    <row r="33" spans="1:21" s="18" customFormat="1" ht="34.15" customHeight="1">
      <c r="A33" s="66">
        <v>26</v>
      </c>
      <c r="B33" s="261">
        <v>116</v>
      </c>
      <c r="C33" s="111">
        <v>0</v>
      </c>
      <c r="D33" s="262" t="s">
        <v>1270</v>
      </c>
      <c r="E33" s="171" t="s">
        <v>1269</v>
      </c>
      <c r="F33" s="112">
        <v>3787</v>
      </c>
      <c r="G33" s="238"/>
      <c r="H33" s="21"/>
      <c r="I33" s="66">
        <v>2</v>
      </c>
      <c r="J33" s="200" t="s">
        <v>312</v>
      </c>
      <c r="K33" s="238">
        <f>IF(ISERROR(VLOOKUP(J33,'KAYIT LİSTESİ'!$B$4:$H$904,2,0)),"",(VLOOKUP(J33,'KAYIT LİSTESİ'!$B$4:$H$904,2,0)))</f>
        <v>197</v>
      </c>
      <c r="L33" s="111">
        <f>IF(ISERROR(VLOOKUP(J33,'KAYIT LİSTESİ'!$B$4:$H$904,4,0)),"",(VLOOKUP(J33,'KAYIT LİSTESİ'!$B$4:$H$904,4,0)))</f>
        <v>33604</v>
      </c>
      <c r="M33" s="201" t="str">
        <f>IF(ISERROR(VLOOKUP(J33,'KAYIT LİSTESİ'!$B$4:$H$904,5,0)),"",(VLOOKUP(J33,'KAYIT LİSTESİ'!$B$4:$H$904,5,0)))</f>
        <v>TUĞBA KOÇ</v>
      </c>
      <c r="N33" s="201" t="str">
        <f>IF(ISERROR(VLOOKUP(J33,'KAYIT LİSTESİ'!$B$4:$H$904,6,0)),"",(VLOOKUP(J33,'KAYIT LİSTESİ'!$B$4:$H$904,6,0)))</f>
        <v>ANKARA-HACETTEPE ÜNİVERSİTESİ</v>
      </c>
      <c r="O33" s="112">
        <v>3202</v>
      </c>
      <c r="P33" s="260">
        <v>4</v>
      </c>
      <c r="T33" s="217">
        <v>1219</v>
      </c>
      <c r="U33" s="218">
        <v>72</v>
      </c>
    </row>
    <row r="34" spans="1:21" s="18" customFormat="1" ht="34.15" customHeight="1">
      <c r="A34" s="66">
        <v>27</v>
      </c>
      <c r="B34" s="261">
        <v>256</v>
      </c>
      <c r="C34" s="111">
        <v>35803</v>
      </c>
      <c r="D34" s="262" t="s">
        <v>1456</v>
      </c>
      <c r="E34" s="171" t="s">
        <v>1455</v>
      </c>
      <c r="F34" s="112">
        <v>4418</v>
      </c>
      <c r="G34" s="238"/>
      <c r="H34" s="21"/>
      <c r="I34" s="66">
        <v>3</v>
      </c>
      <c r="J34" s="200" t="s">
        <v>313</v>
      </c>
      <c r="K34" s="238">
        <f>IF(ISERROR(VLOOKUP(J34,'KAYIT LİSTESİ'!$B$4:$H$904,2,0)),"",(VLOOKUP(J34,'KAYIT LİSTESİ'!$B$4:$H$904,2,0)))</f>
        <v>206</v>
      </c>
      <c r="L34" s="111">
        <f>IF(ISERROR(VLOOKUP(J34,'KAYIT LİSTESİ'!$B$4:$H$904,4,0)),"",(VLOOKUP(J34,'KAYIT LİSTESİ'!$B$4:$H$904,4,0)))</f>
        <v>35152</v>
      </c>
      <c r="M34" s="201" t="str">
        <f>IF(ISERROR(VLOOKUP(J34,'KAYIT LİSTESİ'!$B$4:$H$904,5,0)),"",(VLOOKUP(J34,'KAYIT LİSTESİ'!$B$4:$H$904,5,0)))</f>
        <v>ZEHRA DÜNDAR</v>
      </c>
      <c r="N34" s="201" t="str">
        <f>IF(ISERROR(VLOOKUP(J34,'KAYIT LİSTESİ'!$B$4:$H$904,6,0)),"",(VLOOKUP(J34,'KAYIT LİSTESİ'!$B$4:$H$904,6,0)))</f>
        <v>MERSİN-MERSİN ÜNİVERSİTESİ</v>
      </c>
      <c r="O34" s="112">
        <v>2930</v>
      </c>
      <c r="P34" s="260">
        <v>2</v>
      </c>
      <c r="T34" s="217">
        <v>1222</v>
      </c>
      <c r="U34" s="218">
        <v>71</v>
      </c>
    </row>
    <row r="35" spans="1:21" s="18" customFormat="1" ht="34.15" customHeight="1">
      <c r="A35" s="66" t="s">
        <v>1827</v>
      </c>
      <c r="B35" s="261">
        <v>3</v>
      </c>
      <c r="C35" s="111">
        <v>35107</v>
      </c>
      <c r="D35" s="262" t="s">
        <v>1149</v>
      </c>
      <c r="E35" s="171" t="s">
        <v>1150</v>
      </c>
      <c r="F35" s="112" t="s">
        <v>1845</v>
      </c>
      <c r="G35" s="238"/>
      <c r="H35" s="21"/>
      <c r="I35" s="66">
        <v>4</v>
      </c>
      <c r="J35" s="200" t="s">
        <v>314</v>
      </c>
      <c r="K35" s="238">
        <f>IF(ISERROR(VLOOKUP(J35,'KAYIT LİSTESİ'!$B$4:$H$904,2,0)),"",(VLOOKUP(J35,'KAYIT LİSTESİ'!$B$4:$H$904,2,0)))</f>
        <v>73</v>
      </c>
      <c r="L35" s="111">
        <f>IF(ISERROR(VLOOKUP(J35,'KAYIT LİSTESİ'!$B$4:$H$904,4,0)),"",(VLOOKUP(J35,'KAYIT LİSTESİ'!$B$4:$H$904,4,0)))</f>
        <v>34443</v>
      </c>
      <c r="M35" s="201" t="str">
        <f>IF(ISERROR(VLOOKUP(J35,'KAYIT LİSTESİ'!$B$4:$H$904,5,0)),"",(VLOOKUP(J35,'KAYIT LİSTESİ'!$B$4:$H$904,5,0)))</f>
        <v>ÖZGE AYDIN</v>
      </c>
      <c r="N35" s="201" t="str">
        <f>IF(ISERROR(VLOOKUP(J35,'KAYIT LİSTESİ'!$B$4:$H$904,6,0)),"",(VLOOKUP(J35,'KAYIT LİSTESİ'!$B$4:$H$904,6,0)))</f>
        <v>NİĞDE-NİĞDE ÜNİVERSİTESİ</v>
      </c>
      <c r="O35" s="112">
        <v>3543</v>
      </c>
      <c r="P35" s="260">
        <v>5</v>
      </c>
      <c r="T35" s="217">
        <v>1225</v>
      </c>
      <c r="U35" s="218">
        <v>70</v>
      </c>
    </row>
    <row r="36" spans="1:21" s="18" customFormat="1" ht="34.15" customHeight="1">
      <c r="A36" s="66"/>
      <c r="B36" s="261" t="s">
        <v>1155</v>
      </c>
      <c r="C36" s="111" t="s">
        <v>1155</v>
      </c>
      <c r="D36" s="262" t="s">
        <v>1155</v>
      </c>
      <c r="E36" s="171" t="s">
        <v>1155</v>
      </c>
      <c r="F36" s="112"/>
      <c r="G36" s="238"/>
      <c r="H36" s="21"/>
      <c r="I36" s="66">
        <v>5</v>
      </c>
      <c r="J36" s="200" t="s">
        <v>315</v>
      </c>
      <c r="K36" s="238">
        <f>IF(ISERROR(VLOOKUP(J36,'KAYIT LİSTESİ'!$B$4:$H$904,2,0)),"",(VLOOKUP(J36,'KAYIT LİSTESİ'!$B$4:$H$904,2,0)))</f>
        <v>168</v>
      </c>
      <c r="L36" s="111">
        <f>IF(ISERROR(VLOOKUP(J36,'KAYIT LİSTESİ'!$B$4:$H$904,4,0)),"",(VLOOKUP(J36,'KAYIT LİSTESİ'!$B$4:$H$904,4,0)))</f>
        <v>34157</v>
      </c>
      <c r="M36" s="201" t="str">
        <f>IF(ISERROR(VLOOKUP(J36,'KAYIT LİSTESİ'!$B$4:$H$904,5,0)),"",(VLOOKUP(J36,'KAYIT LİSTESİ'!$B$4:$H$904,5,0)))</f>
        <v>GİZEM AKSOY</v>
      </c>
      <c r="N36" s="201" t="str">
        <f>IF(ISERROR(VLOOKUP(J36,'KAYIT LİSTESİ'!$B$4:$H$904,6,0)),"",(VLOOKUP(J36,'KAYIT LİSTESİ'!$B$4:$H$904,6,0)))</f>
        <v>İSTANBUL-İSTANBUL ÜNİVERSİTESİ</v>
      </c>
      <c r="O36" s="112">
        <v>2733</v>
      </c>
      <c r="P36" s="260">
        <v>1</v>
      </c>
      <c r="T36" s="217">
        <v>1228</v>
      </c>
      <c r="U36" s="218">
        <v>69</v>
      </c>
    </row>
    <row r="37" spans="1:21" s="18" customFormat="1" ht="34.15" customHeight="1">
      <c r="A37" s="66"/>
      <c r="B37" s="261"/>
      <c r="C37" s="111"/>
      <c r="D37" s="262"/>
      <c r="E37" s="171"/>
      <c r="F37" s="112"/>
      <c r="G37" s="238"/>
      <c r="H37" s="21"/>
      <c r="I37" s="66">
        <v>6</v>
      </c>
      <c r="J37" s="200" t="s">
        <v>316</v>
      </c>
      <c r="K37" s="238">
        <f>IF(ISERROR(VLOOKUP(J37,'KAYIT LİSTESİ'!$B$4:$H$904,2,0)),"",(VLOOKUP(J37,'KAYIT LİSTESİ'!$B$4:$H$904,2,0)))</f>
        <v>211</v>
      </c>
      <c r="L37" s="111" t="str">
        <f>IF(ISERROR(VLOOKUP(J37,'KAYIT LİSTESİ'!$B$4:$H$904,4,0)),"",(VLOOKUP(J37,'KAYIT LİSTESİ'!$B$4:$H$904,4,0)))</f>
        <v>25.03.1992</v>
      </c>
      <c r="M37" s="201" t="str">
        <f>IF(ISERROR(VLOOKUP(J37,'KAYIT LİSTESİ'!$B$4:$H$904,5,0)),"",(VLOOKUP(J37,'KAYIT LİSTESİ'!$B$4:$H$904,5,0)))</f>
        <v>ELİF EKSİN</v>
      </c>
      <c r="N37" s="201" t="str">
        <f>IF(ISERROR(VLOOKUP(J37,'KAYIT LİSTESİ'!$B$4:$H$904,6,0)),"",(VLOOKUP(J37,'KAYIT LİSTESİ'!$B$4:$H$904,6,0)))</f>
        <v>İSTANBUL-İSTANBUL TEKNİK ÜNİVERSİTESİ</v>
      </c>
      <c r="O37" s="112">
        <v>2976</v>
      </c>
      <c r="P37" s="260">
        <v>3</v>
      </c>
      <c r="T37" s="217">
        <v>1231</v>
      </c>
      <c r="U37" s="218">
        <v>68</v>
      </c>
    </row>
    <row r="38" spans="1:21" s="18" customFormat="1" ht="34.15" customHeight="1">
      <c r="A38" s="541" t="s">
        <v>1839</v>
      </c>
      <c r="B38" s="542"/>
      <c r="C38" s="542"/>
      <c r="D38" s="542"/>
      <c r="E38" s="542"/>
      <c r="F38" s="542"/>
      <c r="G38" s="543"/>
      <c r="H38" s="21"/>
      <c r="I38" s="230" t="s">
        <v>633</v>
      </c>
      <c r="J38" s="231"/>
      <c r="K38" s="231"/>
      <c r="L38" s="231"/>
      <c r="M38" s="234" t="s">
        <v>226</v>
      </c>
      <c r="N38" s="235" t="s">
        <v>1866</v>
      </c>
      <c r="O38" s="231"/>
      <c r="P38" s="232"/>
      <c r="T38" s="217">
        <v>1210</v>
      </c>
      <c r="U38" s="218">
        <v>75</v>
      </c>
    </row>
    <row r="39" spans="1:21" s="18" customFormat="1" ht="34.15" customHeight="1">
      <c r="A39" s="544"/>
      <c r="B39" s="545"/>
      <c r="C39" s="545"/>
      <c r="D39" s="545"/>
      <c r="E39" s="545"/>
      <c r="F39" s="545"/>
      <c r="G39" s="546"/>
      <c r="H39" s="21"/>
      <c r="I39" s="43" t="s">
        <v>11</v>
      </c>
      <c r="J39" s="40" t="s">
        <v>87</v>
      </c>
      <c r="K39" s="40" t="s">
        <v>86</v>
      </c>
      <c r="L39" s="41" t="s">
        <v>12</v>
      </c>
      <c r="M39" s="42" t="s">
        <v>13</v>
      </c>
      <c r="N39" s="42" t="s">
        <v>295</v>
      </c>
      <c r="O39" s="40" t="s">
        <v>14</v>
      </c>
      <c r="P39" s="40" t="s">
        <v>27</v>
      </c>
      <c r="T39" s="217">
        <v>1213</v>
      </c>
      <c r="U39" s="218">
        <v>74</v>
      </c>
    </row>
    <row r="40" spans="1:21" s="18" customFormat="1" ht="34.15" customHeight="1">
      <c r="A40" s="66"/>
      <c r="B40" s="261"/>
      <c r="C40" s="111"/>
      <c r="D40" s="262"/>
      <c r="E40" s="171"/>
      <c r="F40" s="112"/>
      <c r="G40" s="238"/>
      <c r="H40" s="21"/>
      <c r="I40" s="66">
        <v>1</v>
      </c>
      <c r="J40" s="200" t="s">
        <v>637</v>
      </c>
      <c r="K40" s="238">
        <f>IF(ISERROR(VLOOKUP(J40,'KAYIT LİSTESİ'!$B$4:$H$904,2,0)),"",(VLOOKUP(J40,'KAYIT LİSTESİ'!$B$4:$H$904,2,0)))</f>
        <v>17</v>
      </c>
      <c r="L40" s="111">
        <f>IF(ISERROR(VLOOKUP(J40,'KAYIT LİSTESİ'!$B$4:$H$904,4,0)),"",(VLOOKUP(J40,'KAYIT LİSTESİ'!$B$4:$H$904,4,0)))</f>
        <v>34428</v>
      </c>
      <c r="M40" s="201" t="str">
        <f>IF(ISERROR(VLOOKUP(J40,'KAYIT LİSTESİ'!$B$4:$H$904,5,0)),"",(VLOOKUP(J40,'KAYIT LİSTESİ'!$B$4:$H$904,5,0)))</f>
        <v>BERFE SANCAK</v>
      </c>
      <c r="N40" s="201" t="str">
        <f>IF(ISERROR(VLOOKUP(J40,'KAYIT LİSTESİ'!$B$4:$H$904,6,0)),"",(VLOOKUP(J40,'KAYIT LİSTESİ'!$B$4:$H$904,6,0)))</f>
        <v>İZMİR-YAŞAR ÜNİVERSİTESİ</v>
      </c>
      <c r="O40" s="112">
        <v>2539</v>
      </c>
      <c r="P40" s="260">
        <v>1</v>
      </c>
      <c r="T40" s="217">
        <v>1216</v>
      </c>
      <c r="U40" s="218">
        <v>73</v>
      </c>
    </row>
    <row r="41" spans="1:21" s="18" customFormat="1" ht="34.15" customHeight="1">
      <c r="A41" s="66"/>
      <c r="B41" s="261"/>
      <c r="C41" s="111"/>
      <c r="D41" s="262"/>
      <c r="E41" s="171"/>
      <c r="F41" s="112"/>
      <c r="G41" s="238"/>
      <c r="H41" s="21"/>
      <c r="I41" s="66">
        <v>2</v>
      </c>
      <c r="J41" s="200" t="s">
        <v>638</v>
      </c>
      <c r="K41" s="238">
        <f>IF(ISERROR(VLOOKUP(J41,'KAYIT LİSTESİ'!$B$4:$H$904,2,0)),"",(VLOOKUP(J41,'KAYIT LİSTESİ'!$B$4:$H$904,2,0)))</f>
        <v>106</v>
      </c>
      <c r="L41" s="111">
        <f>IF(ISERROR(VLOOKUP(J41,'KAYIT LİSTESİ'!$B$4:$H$904,4,0)),"",(VLOOKUP(J41,'KAYIT LİSTESİ'!$B$4:$H$904,4,0)))</f>
        <v>35107</v>
      </c>
      <c r="M41" s="201" t="str">
        <f>IF(ISERROR(VLOOKUP(J41,'KAYIT LİSTESİ'!$B$4:$H$904,5,0)),"",(VLOOKUP(J41,'KAYIT LİSTESİ'!$B$4:$H$904,5,0)))</f>
        <v>TÜLAY OKURLU</v>
      </c>
      <c r="N41" s="201" t="str">
        <f>IF(ISERROR(VLOOKUP(J41,'KAYIT LİSTESİ'!$B$4:$H$904,6,0)),"",(VLOOKUP(J41,'KAYIT LİSTESİ'!$B$4:$H$904,6,0)))</f>
        <v>ARDAHAN-ARDAHAN ÜNİVERSİTESİ</v>
      </c>
      <c r="O41" s="112">
        <v>3286</v>
      </c>
      <c r="P41" s="260">
        <v>4</v>
      </c>
      <c r="T41" s="217">
        <v>1219</v>
      </c>
      <c r="U41" s="218">
        <v>72</v>
      </c>
    </row>
    <row r="42" spans="1:21" s="18" customFormat="1" ht="34.15" customHeight="1">
      <c r="A42" s="66"/>
      <c r="B42" s="261"/>
      <c r="C42" s="111"/>
      <c r="D42" s="262"/>
      <c r="E42" s="171"/>
      <c r="F42" s="112"/>
      <c r="G42" s="238"/>
      <c r="H42" s="21"/>
      <c r="I42" s="66">
        <v>3</v>
      </c>
      <c r="J42" s="200" t="s">
        <v>639</v>
      </c>
      <c r="K42" s="238">
        <f>IF(ISERROR(VLOOKUP(J42,'KAYIT LİSTESİ'!$B$4:$H$904,2,0)),"",(VLOOKUP(J42,'KAYIT LİSTESİ'!$B$4:$H$904,2,0)))</f>
        <v>157</v>
      </c>
      <c r="L42" s="111">
        <f>IF(ISERROR(VLOOKUP(J42,'KAYIT LİSTESİ'!$B$4:$H$904,4,0)),"",(VLOOKUP(J42,'KAYIT LİSTESİ'!$B$4:$H$904,4,0)))</f>
        <v>34403</v>
      </c>
      <c r="M42" s="201" t="str">
        <f>IF(ISERROR(VLOOKUP(J42,'KAYIT LİSTESİ'!$B$4:$H$904,5,0)),"",(VLOOKUP(J42,'KAYIT LİSTESİ'!$B$4:$H$904,5,0)))</f>
        <v>NESRİN KEZİK</v>
      </c>
      <c r="N42" s="201" t="str">
        <f>IF(ISERROR(VLOOKUP(J42,'KAYIT LİSTESİ'!$B$4:$H$904,6,0)),"",(VLOOKUP(J42,'KAYIT LİSTESİ'!$B$4:$H$904,6,0)))</f>
        <v>ERZİNCAN-ERZİNCAN ÜNİVERSİTESİ</v>
      </c>
      <c r="O42" s="112">
        <v>3049</v>
      </c>
      <c r="P42" s="260">
        <v>3</v>
      </c>
      <c r="T42" s="217">
        <v>1222</v>
      </c>
      <c r="U42" s="218">
        <v>71</v>
      </c>
    </row>
    <row r="43" spans="1:21" s="18" customFormat="1" ht="34.15" customHeight="1">
      <c r="A43" s="66"/>
      <c r="B43" s="261"/>
      <c r="C43" s="111"/>
      <c r="D43" s="262"/>
      <c r="E43" s="171"/>
      <c r="F43" s="112"/>
      <c r="G43" s="238"/>
      <c r="H43" s="21"/>
      <c r="I43" s="66">
        <v>4</v>
      </c>
      <c r="J43" s="200" t="s">
        <v>640</v>
      </c>
      <c r="K43" s="238">
        <f>IF(ISERROR(VLOOKUP(J43,'KAYIT LİSTESİ'!$B$4:$H$904,2,0)),"",(VLOOKUP(J43,'KAYIT LİSTESİ'!$B$4:$H$904,2,0)))</f>
        <v>275</v>
      </c>
      <c r="L43" s="111">
        <f>IF(ISERROR(VLOOKUP(J43,'KAYIT LİSTESİ'!$B$4:$H$904,4,0)),"",(VLOOKUP(J43,'KAYIT LİSTESİ'!$B$4:$H$904,4,0)))</f>
        <v>33974</v>
      </c>
      <c r="M43" s="201" t="str">
        <f>IF(ISERROR(VLOOKUP(J43,'KAYIT LİSTESİ'!$B$4:$H$904,5,0)),"",(VLOOKUP(J43,'KAYIT LİSTESİ'!$B$4:$H$904,5,0)))</f>
        <v>EZGİ SAYİR</v>
      </c>
      <c r="N43" s="201" t="str">
        <f>IF(ISERROR(VLOOKUP(J43,'KAYIT LİSTESİ'!$B$4:$H$904,6,0)),"",(VLOOKUP(J43,'KAYIT LİSTESİ'!$B$4:$H$904,6,0)))</f>
        <v>SAMSUN-SAMSUN 19 MAYIS ÜNİVERSİTESİ</v>
      </c>
      <c r="O43" s="112">
        <v>2660</v>
      </c>
      <c r="P43" s="260">
        <v>2</v>
      </c>
      <c r="T43" s="217">
        <v>1225</v>
      </c>
      <c r="U43" s="218">
        <v>70</v>
      </c>
    </row>
    <row r="44" spans="1:21" s="18" customFormat="1" ht="34.15" customHeight="1">
      <c r="A44" s="66"/>
      <c r="B44" s="261"/>
      <c r="C44" s="111"/>
      <c r="D44" s="262"/>
      <c r="E44" s="171"/>
      <c r="F44" s="112"/>
      <c r="G44" s="238"/>
      <c r="H44" s="21"/>
      <c r="I44" s="66">
        <v>5</v>
      </c>
      <c r="J44" s="200" t="s">
        <v>641</v>
      </c>
      <c r="K44" s="238">
        <f>IF(ISERROR(VLOOKUP(J44,'KAYIT LİSTESİ'!$B$4:$H$904,2,0)),"",(VLOOKUP(J44,'KAYIT LİSTESİ'!$B$4:$H$904,2,0)))</f>
        <v>256</v>
      </c>
      <c r="L44" s="111">
        <f>IF(ISERROR(VLOOKUP(J44,'KAYIT LİSTESİ'!$B$4:$H$904,4,0)),"",(VLOOKUP(J44,'KAYIT LİSTESİ'!$B$4:$H$904,4,0)))</f>
        <v>35803</v>
      </c>
      <c r="M44" s="201" t="str">
        <f>IF(ISERROR(VLOOKUP(J44,'KAYIT LİSTESİ'!$B$4:$H$904,5,0)),"",(VLOOKUP(J44,'KAYIT LİSTESİ'!$B$4:$H$904,5,0)))</f>
        <v>MERYEM UÇAR</v>
      </c>
      <c r="N44" s="201" t="str">
        <f>IF(ISERROR(VLOOKUP(J44,'KAYIT LİSTESİ'!$B$4:$H$904,6,0)),"",(VLOOKUP(J44,'KAYIT LİSTESİ'!$B$4:$H$904,6,0)))</f>
        <v>DİYARBAKIR-DİCLE ÜNİVERSİTESİ</v>
      </c>
      <c r="O44" s="112">
        <v>4418</v>
      </c>
      <c r="P44" s="260">
        <v>5</v>
      </c>
      <c r="T44" s="217">
        <v>1228</v>
      </c>
      <c r="U44" s="218">
        <v>69</v>
      </c>
    </row>
    <row r="45" spans="1:21" s="18" customFormat="1" ht="34.15" customHeight="1">
      <c r="A45" s="66"/>
      <c r="B45" s="261"/>
      <c r="C45" s="111"/>
      <c r="D45" s="262"/>
      <c r="E45" s="171"/>
      <c r="F45" s="112"/>
      <c r="G45" s="238"/>
      <c r="H45" s="21"/>
      <c r="I45" s="66">
        <v>6</v>
      </c>
      <c r="J45" s="200" t="s">
        <v>642</v>
      </c>
      <c r="K45" s="238" t="str">
        <f>IF(ISERROR(VLOOKUP(J45,'KAYIT LİSTESİ'!$B$4:$H$904,2,0)),"",(VLOOKUP(J45,'KAYIT LİSTESİ'!$B$4:$H$904,2,0)))</f>
        <v/>
      </c>
      <c r="L45" s="111" t="str">
        <f>IF(ISERROR(VLOOKUP(J45,'KAYIT LİSTESİ'!$B$4:$H$904,4,0)),"",(VLOOKUP(J45,'KAYIT LİSTESİ'!$B$4:$H$904,4,0)))</f>
        <v/>
      </c>
      <c r="M45" s="201" t="str">
        <f>IF(ISERROR(VLOOKUP(J45,'KAYIT LİSTESİ'!$B$4:$H$904,5,0)),"",(VLOOKUP(J45,'KAYIT LİSTESİ'!$B$4:$H$904,5,0)))</f>
        <v/>
      </c>
      <c r="N45" s="201" t="str">
        <f>IF(ISERROR(VLOOKUP(J45,'KAYIT LİSTESİ'!$B$4:$H$904,6,0)),"",(VLOOKUP(J45,'KAYIT LİSTESİ'!$B$4:$H$904,6,0)))</f>
        <v/>
      </c>
      <c r="O45" s="112"/>
      <c r="P45" s="260"/>
      <c r="T45" s="217">
        <v>1231</v>
      </c>
      <c r="U45" s="218">
        <v>68</v>
      </c>
    </row>
    <row r="46" spans="1:21" ht="14.25" customHeight="1">
      <c r="A46" s="25" t="s">
        <v>18</v>
      </c>
      <c r="B46" s="25"/>
      <c r="C46" s="25"/>
      <c r="D46" s="51"/>
      <c r="E46" s="44" t="s">
        <v>0</v>
      </c>
      <c r="F46" s="39" t="s">
        <v>1</v>
      </c>
      <c r="G46" s="22"/>
      <c r="H46" s="26" t="s">
        <v>2</v>
      </c>
      <c r="I46" s="26"/>
      <c r="J46" s="26"/>
      <c r="K46" s="26"/>
      <c r="M46" s="47" t="s">
        <v>3</v>
      </c>
      <c r="N46" s="48" t="s">
        <v>3</v>
      </c>
      <c r="O46" s="22" t="s">
        <v>3</v>
      </c>
      <c r="P46" s="25"/>
      <c r="Q46" s="27"/>
      <c r="T46" s="217">
        <v>1280</v>
      </c>
      <c r="U46" s="218">
        <v>54</v>
      </c>
    </row>
    <row r="47" spans="1:21">
      <c r="T47" s="217">
        <v>1285</v>
      </c>
      <c r="U47" s="218">
        <v>53</v>
      </c>
    </row>
    <row r="48" spans="1:21">
      <c r="T48" s="217">
        <v>1290</v>
      </c>
      <c r="U48" s="218">
        <v>52</v>
      </c>
    </row>
    <row r="49" spans="20:21">
      <c r="T49" s="217">
        <v>1295</v>
      </c>
      <c r="U49" s="218">
        <v>51</v>
      </c>
    </row>
    <row r="50" spans="20:21">
      <c r="T50" s="217">
        <v>1300</v>
      </c>
      <c r="U50" s="218">
        <v>50</v>
      </c>
    </row>
    <row r="51" spans="20:21">
      <c r="T51" s="217">
        <v>1305</v>
      </c>
      <c r="U51" s="218">
        <v>49</v>
      </c>
    </row>
    <row r="52" spans="20:21">
      <c r="T52" s="217">
        <v>1310</v>
      </c>
      <c r="U52" s="218">
        <v>48</v>
      </c>
    </row>
    <row r="53" spans="20:21">
      <c r="T53" s="217">
        <v>1315</v>
      </c>
      <c r="U53" s="218">
        <v>47</v>
      </c>
    </row>
    <row r="54" spans="20:21">
      <c r="T54" s="217">
        <v>1320</v>
      </c>
      <c r="U54" s="218">
        <v>46</v>
      </c>
    </row>
    <row r="55" spans="20:21">
      <c r="T55" s="217">
        <v>1325</v>
      </c>
      <c r="U55" s="218">
        <v>45</v>
      </c>
    </row>
    <row r="56" spans="20:21">
      <c r="T56" s="217">
        <v>1330</v>
      </c>
      <c r="U56" s="218">
        <v>44</v>
      </c>
    </row>
    <row r="57" spans="20:21">
      <c r="T57" s="217">
        <v>1335</v>
      </c>
      <c r="U57" s="218">
        <v>43</v>
      </c>
    </row>
    <row r="58" spans="20:21">
      <c r="T58" s="217">
        <v>1340</v>
      </c>
      <c r="U58" s="218">
        <v>42</v>
      </c>
    </row>
    <row r="59" spans="20:21">
      <c r="T59" s="217">
        <v>1345</v>
      </c>
      <c r="U59" s="218">
        <v>41</v>
      </c>
    </row>
    <row r="60" spans="20:21">
      <c r="T60" s="217">
        <v>1350</v>
      </c>
      <c r="U60" s="218">
        <v>40</v>
      </c>
    </row>
    <row r="61" spans="20:21">
      <c r="T61" s="217">
        <v>1355</v>
      </c>
      <c r="U61" s="218">
        <v>39</v>
      </c>
    </row>
    <row r="62" spans="20:21">
      <c r="T62" s="217">
        <v>1365</v>
      </c>
      <c r="U62" s="218">
        <v>38</v>
      </c>
    </row>
    <row r="63" spans="20:21">
      <c r="T63" s="217">
        <v>1375</v>
      </c>
      <c r="U63" s="218">
        <v>37</v>
      </c>
    </row>
    <row r="64" spans="20:21">
      <c r="T64" s="217">
        <v>1385</v>
      </c>
      <c r="U64" s="218">
        <v>36</v>
      </c>
    </row>
    <row r="65" spans="20:21">
      <c r="T65" s="217">
        <v>1395</v>
      </c>
      <c r="U65" s="218">
        <v>35</v>
      </c>
    </row>
    <row r="66" spans="20:21">
      <c r="T66" s="217">
        <v>1405</v>
      </c>
      <c r="U66" s="218">
        <v>34</v>
      </c>
    </row>
    <row r="67" spans="20:21">
      <c r="T67" s="217">
        <v>1415</v>
      </c>
      <c r="U67" s="218">
        <v>33</v>
      </c>
    </row>
    <row r="68" spans="20:21">
      <c r="T68" s="217">
        <v>1425</v>
      </c>
      <c r="U68" s="218">
        <v>32</v>
      </c>
    </row>
    <row r="69" spans="20:21">
      <c r="T69" s="217">
        <v>1435</v>
      </c>
      <c r="U69" s="218">
        <v>31</v>
      </c>
    </row>
    <row r="70" spans="20:21">
      <c r="T70" s="217">
        <v>1445</v>
      </c>
      <c r="U70" s="218">
        <v>30</v>
      </c>
    </row>
    <row r="71" spans="20:21">
      <c r="T71" s="217">
        <v>1455</v>
      </c>
      <c r="U71" s="218">
        <v>29</v>
      </c>
    </row>
    <row r="72" spans="20:21">
      <c r="T72" s="217">
        <v>1465</v>
      </c>
      <c r="U72" s="218">
        <v>28</v>
      </c>
    </row>
    <row r="73" spans="20:21">
      <c r="T73" s="217">
        <v>1475</v>
      </c>
      <c r="U73" s="218">
        <v>27</v>
      </c>
    </row>
    <row r="74" spans="20:21">
      <c r="T74" s="217">
        <v>1485</v>
      </c>
      <c r="U74" s="218">
        <v>26</v>
      </c>
    </row>
    <row r="75" spans="20:21">
      <c r="T75" s="217">
        <v>1495</v>
      </c>
      <c r="U75" s="218">
        <v>25</v>
      </c>
    </row>
    <row r="76" spans="20:21">
      <c r="T76" s="217">
        <v>1505</v>
      </c>
      <c r="U76" s="218">
        <v>24</v>
      </c>
    </row>
    <row r="77" spans="20:21">
      <c r="T77" s="217">
        <v>1515</v>
      </c>
      <c r="U77" s="218">
        <v>23</v>
      </c>
    </row>
    <row r="78" spans="20:21">
      <c r="T78" s="217">
        <v>1525</v>
      </c>
      <c r="U78" s="218">
        <v>22</v>
      </c>
    </row>
    <row r="79" spans="20:21">
      <c r="T79" s="217">
        <v>1535</v>
      </c>
      <c r="U79" s="218">
        <v>21</v>
      </c>
    </row>
    <row r="80" spans="20:21">
      <c r="T80" s="217">
        <v>1545</v>
      </c>
      <c r="U80" s="218">
        <v>20</v>
      </c>
    </row>
    <row r="81" spans="20:21">
      <c r="T81" s="217">
        <v>1555</v>
      </c>
      <c r="U81" s="218">
        <v>19</v>
      </c>
    </row>
    <row r="82" spans="20:21">
      <c r="T82" s="217">
        <v>1565</v>
      </c>
      <c r="U82" s="218">
        <v>18</v>
      </c>
    </row>
    <row r="83" spans="20:21">
      <c r="T83" s="217">
        <v>1575</v>
      </c>
      <c r="U83" s="218">
        <v>17</v>
      </c>
    </row>
    <row r="84" spans="20:21">
      <c r="T84" s="217">
        <v>1585</v>
      </c>
      <c r="U84" s="218">
        <v>16</v>
      </c>
    </row>
    <row r="85" spans="20:21">
      <c r="T85" s="217">
        <v>1595</v>
      </c>
      <c r="U85" s="218">
        <v>15</v>
      </c>
    </row>
    <row r="86" spans="20:21">
      <c r="T86" s="217">
        <v>1605</v>
      </c>
      <c r="U86" s="218">
        <v>14</v>
      </c>
    </row>
    <row r="87" spans="20:21">
      <c r="T87" s="217">
        <v>1615</v>
      </c>
      <c r="U87" s="218">
        <v>13</v>
      </c>
    </row>
    <row r="88" spans="20:21">
      <c r="T88" s="217">
        <v>1625</v>
      </c>
      <c r="U88" s="218">
        <v>12</v>
      </c>
    </row>
    <row r="89" spans="20:21">
      <c r="T89" s="217">
        <v>1645</v>
      </c>
      <c r="U89" s="218">
        <v>11</v>
      </c>
    </row>
    <row r="90" spans="20:21">
      <c r="T90" s="217">
        <v>1665</v>
      </c>
      <c r="U90" s="218">
        <v>10</v>
      </c>
    </row>
    <row r="91" spans="20:21">
      <c r="T91" s="217">
        <v>1685</v>
      </c>
      <c r="U91" s="218">
        <v>9</v>
      </c>
    </row>
    <row r="92" spans="20:21">
      <c r="T92" s="217">
        <v>1705</v>
      </c>
      <c r="U92" s="218">
        <v>8</v>
      </c>
    </row>
    <row r="93" spans="20:21">
      <c r="T93" s="217">
        <v>1725</v>
      </c>
      <c r="U93" s="218">
        <v>7</v>
      </c>
    </row>
    <row r="94" spans="20:21">
      <c r="T94" s="217">
        <v>1745</v>
      </c>
      <c r="U94" s="218">
        <v>6</v>
      </c>
    </row>
    <row r="95" spans="20:21">
      <c r="T95" s="217">
        <v>1765</v>
      </c>
      <c r="U95" s="218">
        <v>5</v>
      </c>
    </row>
    <row r="96" spans="20:21">
      <c r="T96" s="217">
        <v>1785</v>
      </c>
      <c r="U96" s="218">
        <v>4</v>
      </c>
    </row>
    <row r="97" spans="20:21">
      <c r="T97" s="217">
        <v>1805</v>
      </c>
      <c r="U97" s="218">
        <v>3</v>
      </c>
    </row>
    <row r="98" spans="20:21">
      <c r="T98" s="217">
        <v>1825</v>
      </c>
      <c r="U98" s="218">
        <v>2</v>
      </c>
    </row>
    <row r="99" spans="20:21">
      <c r="T99" s="217">
        <v>1845</v>
      </c>
      <c r="U99" s="218">
        <v>1</v>
      </c>
    </row>
  </sheetData>
  <mergeCells count="19">
    <mergeCell ref="A38:G39"/>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7">
    <cfRule type="cellIs" dxfId="76" priority="3" stopIfTrue="1" operator="between">
      <formula>2260</formula>
      <formula>2367</formula>
    </cfRule>
  </conditionalFormatting>
  <conditionalFormatting sqref="F40:F45">
    <cfRule type="cellIs" dxfId="75" priority="2" stopIfTrue="1" operator="between">
      <formula>2260</formula>
      <formula>2367</formula>
    </cfRule>
  </conditionalFormatting>
  <conditionalFormatting sqref="E38:E39">
    <cfRule type="containsText" dxfId="74" priority="1" stopIfTrue="1" operator="containsText" text="FERDİ">
      <formula>NOT(ISERROR(SEARCH("FERDİ",E38)))</formula>
    </cfRule>
  </conditionalFormatting>
  <printOptions horizontalCentered="1"/>
  <pageMargins left="0.24" right="0.19685039370078741" top="0.53" bottom="0.35433070866141736" header="0.39370078740157483" footer="0.27559055118110237"/>
  <pageSetup paperSize="9" scale="5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00B05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0.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661</v>
      </c>
      <c r="E3" s="579"/>
      <c r="F3" s="292"/>
      <c r="G3" s="580" t="s">
        <v>304</v>
      </c>
      <c r="H3" s="580"/>
      <c r="I3" s="584" t="str">
        <f>'YARIŞMA PROGRAMI'!E25</f>
        <v>6,87-Karin Melis MEY</v>
      </c>
      <c r="J3" s="584"/>
      <c r="K3" s="581" t="s">
        <v>388</v>
      </c>
      <c r="L3" s="581"/>
      <c r="M3" s="583" t="str">
        <f>'YARIŞMA PROGRAMI'!F25</f>
        <v>6.46-EMEL GÜNGÖR</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PROGRAMI'!B25</f>
        <v>10 Mayıs 2015 - 09.30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35</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1626</v>
      </c>
      <c r="C8" s="228">
        <f>IF(ISERROR(VLOOKUP(B8,'KAYIT LİSTESİ'!$B$4:$H$904,2,0)),"",(VLOOKUP(B8,'KAYIT LİSTESİ'!$B$4:$H$904,2,0)))</f>
        <v>245</v>
      </c>
      <c r="D8" s="87" t="str">
        <f>IF(ISERROR(VLOOKUP(B8,'KAYIT LİSTESİ'!$B$4:$H$904,4,0)),"",(VLOOKUP(B8,'KAYIT LİSTESİ'!$B$4:$H$904,4,0)))</f>
        <v>15.11.1992</v>
      </c>
      <c r="E8" s="185" t="str">
        <f>IF(ISERROR(VLOOKUP(B8,'KAYIT LİSTESİ'!$B$4:$H$904,5,0)),"",(VLOOKUP(B8,'KAYIT LİSTESİ'!$B$4:$H$904,5,0)))</f>
        <v>İLKAY AVCI</v>
      </c>
      <c r="F8" s="185" t="str">
        <f>IF(ISERROR(VLOOKUP(B8,'KAYIT LİSTESİ'!$B$4:$H$904,6,0)),"",(VLOOKUP(B8,'KAYIT LİSTESİ'!$B$4:$H$904,6,0)))</f>
        <v>ESKİŞEHİR-ANADOLU ÜNİVERSİTESİ</v>
      </c>
      <c r="G8" s="170">
        <v>554</v>
      </c>
      <c r="H8" s="170" t="s">
        <v>1827</v>
      </c>
      <c r="I8" s="170" t="s">
        <v>1827</v>
      </c>
      <c r="J8" s="170">
        <f t="shared" ref="J8:J21" si="0">MAX(G8:I8)</f>
        <v>554</v>
      </c>
      <c r="K8" s="199"/>
      <c r="L8" s="199"/>
      <c r="M8" s="199"/>
      <c r="N8" s="433">
        <f t="shared" ref="N8:N21" si="1">MAX(G8:M8)</f>
        <v>554</v>
      </c>
      <c r="O8" s="228"/>
      <c r="P8" s="236"/>
      <c r="Q8" s="226">
        <v>219</v>
      </c>
      <c r="R8" s="225">
        <v>8</v>
      </c>
    </row>
    <row r="9" spans="1:18" s="76" customFormat="1" ht="36.75" customHeight="1">
      <c r="A9" s="85">
        <v>2</v>
      </c>
      <c r="B9" s="86" t="s">
        <v>1622</v>
      </c>
      <c r="C9" s="228">
        <f>IF(ISERROR(VLOOKUP(B9,'KAYIT LİSTESİ'!$B$4:$H$904,2,0)),"",(VLOOKUP(B9,'KAYIT LİSTESİ'!$B$4:$H$904,2,0)))</f>
        <v>140</v>
      </c>
      <c r="D9" s="87">
        <f>IF(ISERROR(VLOOKUP(B9,'KAYIT LİSTESİ'!$B$4:$H$904,4,0)),"",(VLOOKUP(B9,'KAYIT LİSTESİ'!$B$4:$H$904,4,0)))</f>
        <v>34571</v>
      </c>
      <c r="E9" s="185" t="str">
        <f>IF(ISERROR(VLOOKUP(B9,'KAYIT LİSTESİ'!$B$4:$H$904,5,0)),"",(VLOOKUP(B9,'KAYIT LİSTESİ'!$B$4:$H$904,5,0)))</f>
        <v>TUĞBA AYDIN</v>
      </c>
      <c r="F9" s="185" t="str">
        <f>IF(ISERROR(VLOOKUP(B9,'KAYIT LİSTESİ'!$B$4:$H$904,6,0)),"",(VLOOKUP(B9,'KAYIT LİSTESİ'!$B$4:$H$904,6,0)))</f>
        <v>KKTC-DOĞU AKDENİZ ÜNİVERSİTESİ</v>
      </c>
      <c r="G9" s="170" t="s">
        <v>1835</v>
      </c>
      <c r="H9" s="170">
        <v>539</v>
      </c>
      <c r="I9" s="170" t="s">
        <v>1827</v>
      </c>
      <c r="J9" s="170">
        <f t="shared" si="0"/>
        <v>539</v>
      </c>
      <c r="K9" s="199"/>
      <c r="L9" s="199"/>
      <c r="M9" s="199"/>
      <c r="N9" s="433">
        <f t="shared" si="1"/>
        <v>539</v>
      </c>
      <c r="O9" s="228"/>
      <c r="P9" s="236"/>
      <c r="Q9" s="226">
        <v>227</v>
      </c>
      <c r="R9" s="225">
        <v>9</v>
      </c>
    </row>
    <row r="10" spans="1:18" s="76" customFormat="1" ht="36.75" customHeight="1">
      <c r="A10" s="85">
        <v>3</v>
      </c>
      <c r="B10" s="86" t="s">
        <v>1620</v>
      </c>
      <c r="C10" s="228">
        <f>IF(ISERROR(VLOOKUP(B10,'KAYIT LİSTESİ'!$B$4:$H$904,2,0)),"",(VLOOKUP(B10,'KAYIT LİSTESİ'!$B$4:$H$904,2,0)))</f>
        <v>177</v>
      </c>
      <c r="D10" s="87">
        <f>IF(ISERROR(VLOOKUP(B10,'KAYIT LİSTESİ'!$B$4:$H$904,4,0)),"",(VLOOKUP(B10,'KAYIT LİSTESİ'!$B$4:$H$904,4,0)))</f>
        <v>34844</v>
      </c>
      <c r="E10" s="185" t="str">
        <f>IF(ISERROR(VLOOKUP(B10,'KAYIT LİSTESİ'!$B$4:$H$904,5,0)),"",(VLOOKUP(B10,'KAYIT LİSTESİ'!$B$4:$H$904,5,0)))</f>
        <v>ELİF ÖZMEN</v>
      </c>
      <c r="F10" s="185" t="str">
        <f>IF(ISERROR(VLOOKUP(B10,'KAYIT LİSTESİ'!$B$4:$H$904,6,0)),"",(VLOOKUP(B10,'KAYIT LİSTESİ'!$B$4:$H$904,6,0)))</f>
        <v>KOCAELİ-KOCAELİ ÜNİVERSİTESİ</v>
      </c>
      <c r="G10" s="170" t="s">
        <v>1835</v>
      </c>
      <c r="H10" s="170">
        <v>524</v>
      </c>
      <c r="I10" s="170" t="s">
        <v>1835</v>
      </c>
      <c r="J10" s="170">
        <f t="shared" si="0"/>
        <v>524</v>
      </c>
      <c r="K10" s="199"/>
      <c r="L10" s="199"/>
      <c r="M10" s="199"/>
      <c r="N10" s="433">
        <f t="shared" si="1"/>
        <v>524</v>
      </c>
      <c r="O10" s="228"/>
      <c r="P10" s="236"/>
      <c r="Q10" s="226">
        <v>235</v>
      </c>
      <c r="R10" s="225">
        <v>10</v>
      </c>
    </row>
    <row r="11" spans="1:18" s="76" customFormat="1" ht="36.75" customHeight="1">
      <c r="A11" s="85">
        <v>4</v>
      </c>
      <c r="B11" s="86" t="s">
        <v>1627</v>
      </c>
      <c r="C11" s="228">
        <f>IF(ISERROR(VLOOKUP(B11,'KAYIT LİSTESİ'!$B$4:$H$904,2,0)),"",(VLOOKUP(B11,'KAYIT LİSTESİ'!$B$4:$H$904,2,0)))</f>
        <v>56</v>
      </c>
      <c r="D11" s="87">
        <f>IF(ISERROR(VLOOKUP(B11,'KAYIT LİSTESİ'!$B$4:$H$904,4,0)),"",(VLOOKUP(B11,'KAYIT LİSTESİ'!$B$4:$H$904,4,0)))</f>
        <v>35324</v>
      </c>
      <c r="E11" s="185" t="str">
        <f>IF(ISERROR(VLOOKUP(B11,'KAYIT LİSTESİ'!$B$4:$H$904,5,0)),"",(VLOOKUP(B11,'KAYIT LİSTESİ'!$B$4:$H$904,5,0)))</f>
        <v>RÜMEYSA EFE</v>
      </c>
      <c r="F11" s="185" t="str">
        <f>IF(ISERROR(VLOOKUP(B11,'KAYIT LİSTESİ'!$B$4:$H$904,6,0)),"",(VLOOKUP(B11,'KAYIT LİSTESİ'!$B$4:$H$904,6,0)))</f>
        <v>AYDIN-ADNAN MENDERES ÜNİVERSİTESİ</v>
      </c>
      <c r="G11" s="170">
        <v>512</v>
      </c>
      <c r="H11" s="170">
        <v>507</v>
      </c>
      <c r="I11" s="170" t="s">
        <v>1827</v>
      </c>
      <c r="J11" s="170">
        <f t="shared" si="0"/>
        <v>512</v>
      </c>
      <c r="K11" s="199"/>
      <c r="L11" s="199"/>
      <c r="M11" s="199"/>
      <c r="N11" s="433">
        <f t="shared" si="1"/>
        <v>512</v>
      </c>
      <c r="O11" s="228"/>
      <c r="P11" s="236"/>
      <c r="Q11" s="226">
        <v>243</v>
      </c>
      <c r="R11" s="225">
        <v>11</v>
      </c>
    </row>
    <row r="12" spans="1:18" s="76" customFormat="1" ht="36.75" customHeight="1">
      <c r="A12" s="85">
        <v>5</v>
      </c>
      <c r="B12" s="86" t="s">
        <v>1624</v>
      </c>
      <c r="C12" s="228">
        <f>IF(ISERROR(VLOOKUP(B12,'KAYIT LİSTESİ'!$B$4:$H$904,2,0)),"",(VLOOKUP(B12,'KAYIT LİSTESİ'!$B$4:$H$904,2,0)))</f>
        <v>495</v>
      </c>
      <c r="D12" s="87">
        <f>IF(ISERROR(VLOOKUP(B12,'KAYIT LİSTESİ'!$B$4:$H$904,4,0)),"",(VLOOKUP(B12,'KAYIT LİSTESİ'!$B$4:$H$904,4,0)))</f>
        <v>33378</v>
      </c>
      <c r="E12" s="185" t="str">
        <f>IF(ISERROR(VLOOKUP(B12,'KAYIT LİSTESİ'!$B$4:$H$904,5,0)),"",(VLOOKUP(B12,'KAYIT LİSTESİ'!$B$4:$H$904,5,0)))</f>
        <v>GÜLŞAH KIZILTAŞ</v>
      </c>
      <c r="F12" s="185" t="str">
        <f>IF(ISERROR(VLOOKUP(B12,'KAYIT LİSTESİ'!$B$4:$H$904,6,0)),"",(VLOOKUP(B12,'KAYIT LİSTESİ'!$B$4:$H$904,6,0)))</f>
        <v>İSTANBUL-MARMARA ÜNİVERSİTESİ</v>
      </c>
      <c r="G12" s="170" t="s">
        <v>1835</v>
      </c>
      <c r="H12" s="170">
        <v>503</v>
      </c>
      <c r="I12" s="170">
        <v>495</v>
      </c>
      <c r="J12" s="170">
        <f t="shared" si="0"/>
        <v>503</v>
      </c>
      <c r="K12" s="199"/>
      <c r="L12" s="199"/>
      <c r="M12" s="199"/>
      <c r="N12" s="433">
        <f t="shared" si="1"/>
        <v>503</v>
      </c>
      <c r="O12" s="228"/>
      <c r="P12" s="236"/>
      <c r="Q12" s="226">
        <v>251</v>
      </c>
      <c r="R12" s="225">
        <v>12</v>
      </c>
    </row>
    <row r="13" spans="1:18" s="76" customFormat="1" ht="36.75" customHeight="1">
      <c r="A13" s="85">
        <v>6</v>
      </c>
      <c r="B13" s="86" t="s">
        <v>1621</v>
      </c>
      <c r="C13" s="228">
        <f>IF(ISERROR(VLOOKUP(B13,'KAYIT LİSTESİ'!$B$4:$H$904,2,0)),"",(VLOOKUP(B13,'KAYIT LİSTESİ'!$B$4:$H$904,2,0)))</f>
        <v>114</v>
      </c>
      <c r="D13" s="87">
        <f>IF(ISERROR(VLOOKUP(B13,'KAYIT LİSTESİ'!$B$4:$H$904,4,0)),"",(VLOOKUP(B13,'KAYIT LİSTESİ'!$B$4:$H$904,4,0)))</f>
        <v>0</v>
      </c>
      <c r="E13" s="185" t="str">
        <f>IF(ISERROR(VLOOKUP(B13,'KAYIT LİSTESİ'!$B$4:$H$904,5,0)),"",(VLOOKUP(B13,'KAYIT LİSTESİ'!$B$4:$H$904,5,0)))</f>
        <v>EMİNE YILMAZ</v>
      </c>
      <c r="F13" s="185" t="str">
        <f>IF(ISERROR(VLOOKUP(B13,'KAYIT LİSTESİ'!$B$4:$H$904,6,0)),"",(VLOOKUP(B13,'KAYIT LİSTESİ'!$B$4:$H$904,6,0)))</f>
        <v>KARAMAN-KARAMANOĞLU MEHMETBEY ÜNİVERSİTESİ</v>
      </c>
      <c r="G13" s="170">
        <v>497</v>
      </c>
      <c r="H13" s="170">
        <v>494</v>
      </c>
      <c r="I13" s="170">
        <v>487</v>
      </c>
      <c r="J13" s="170">
        <f t="shared" si="0"/>
        <v>497</v>
      </c>
      <c r="K13" s="199"/>
      <c r="L13" s="199"/>
      <c r="M13" s="199"/>
      <c r="N13" s="433">
        <f t="shared" si="1"/>
        <v>497</v>
      </c>
      <c r="O13" s="228"/>
      <c r="P13" s="236"/>
      <c r="Q13" s="226">
        <v>259</v>
      </c>
      <c r="R13" s="225">
        <v>13</v>
      </c>
    </row>
    <row r="14" spans="1:18" s="76" customFormat="1" ht="36.75" customHeight="1">
      <c r="A14" s="85">
        <v>7</v>
      </c>
      <c r="B14" s="86" t="s">
        <v>1641</v>
      </c>
      <c r="C14" s="228">
        <f>IF(ISERROR(VLOOKUP(B14,'KAYIT LİSTESİ'!$B$4:$H$904,2,0)),"",(VLOOKUP(B14,'KAYIT LİSTESİ'!$B$4:$H$904,2,0)))</f>
        <v>220</v>
      </c>
      <c r="D14" s="87">
        <f>IF(ISERROR(VLOOKUP(B14,'KAYIT LİSTESİ'!$B$4:$H$904,4,0)),"",(VLOOKUP(B14,'KAYIT LİSTESİ'!$B$4:$H$904,4,0)))</f>
        <v>35102</v>
      </c>
      <c r="E14" s="185" t="str">
        <f>IF(ISERROR(VLOOKUP(B14,'KAYIT LİSTESİ'!$B$4:$H$904,5,0)),"",(VLOOKUP(B14,'KAYIT LİSTESİ'!$B$4:$H$904,5,0)))</f>
        <v>RABİA OYA TAMTEKİN</v>
      </c>
      <c r="F14" s="185" t="str">
        <f>IF(ISERROR(VLOOKUP(B14,'KAYIT LİSTESİ'!$B$4:$H$904,6,0)),"",(VLOOKUP(B14,'KAYIT LİSTESİ'!$B$4:$H$904,6,0)))</f>
        <v>İSTANBUL-İSTANBUL TİCARET ÜNİVERSİTESİ</v>
      </c>
      <c r="G14" s="170">
        <v>492</v>
      </c>
      <c r="H14" s="170">
        <v>476</v>
      </c>
      <c r="I14" s="170">
        <v>480</v>
      </c>
      <c r="J14" s="170">
        <f t="shared" si="0"/>
        <v>492</v>
      </c>
      <c r="K14" s="199"/>
      <c r="L14" s="199"/>
      <c r="M14" s="199"/>
      <c r="N14" s="433">
        <f t="shared" si="1"/>
        <v>492</v>
      </c>
      <c r="O14" s="228"/>
      <c r="P14" s="236"/>
      <c r="Q14" s="226">
        <v>267</v>
      </c>
      <c r="R14" s="225">
        <v>14</v>
      </c>
    </row>
    <row r="15" spans="1:18" s="76" customFormat="1" ht="36.75" customHeight="1">
      <c r="A15" s="85">
        <v>8</v>
      </c>
      <c r="B15" s="86" t="s">
        <v>1625</v>
      </c>
      <c r="C15" s="228">
        <f>IF(ISERROR(VLOOKUP(B15,'KAYIT LİSTESİ'!$B$4:$H$904,2,0)),"",(VLOOKUP(B15,'KAYIT LİSTESİ'!$B$4:$H$904,2,0)))</f>
        <v>161</v>
      </c>
      <c r="D15" s="87">
        <f>IF(ISERROR(VLOOKUP(B15,'KAYIT LİSTESİ'!$B$4:$H$904,4,0)),"",(VLOOKUP(B15,'KAYIT LİSTESİ'!$B$4:$H$904,4,0)))</f>
        <v>33696</v>
      </c>
      <c r="E15" s="185" t="str">
        <f>IF(ISERROR(VLOOKUP(B15,'KAYIT LİSTESİ'!$B$4:$H$904,5,0)),"",(VLOOKUP(B15,'KAYIT LİSTESİ'!$B$4:$H$904,5,0)))</f>
        <v>YELİZ ERDÖNMEZ</v>
      </c>
      <c r="F15" s="185" t="str">
        <f>IF(ISERROR(VLOOKUP(B15,'KAYIT LİSTESİ'!$B$4:$H$904,6,0)),"",(VLOOKUP(B15,'KAYIT LİSTESİ'!$B$4:$H$904,6,0)))</f>
        <v>ERZİNCAN-ERZİNCAN ÜNİVERSİTESİ</v>
      </c>
      <c r="G15" s="170">
        <v>447</v>
      </c>
      <c r="H15" s="170">
        <v>451</v>
      </c>
      <c r="I15" s="170" t="s">
        <v>1835</v>
      </c>
      <c r="J15" s="170">
        <f t="shared" si="0"/>
        <v>451</v>
      </c>
      <c r="K15" s="199"/>
      <c r="L15" s="199"/>
      <c r="M15" s="199"/>
      <c r="N15" s="433">
        <f t="shared" si="1"/>
        <v>451</v>
      </c>
      <c r="O15" s="228"/>
      <c r="P15" s="236"/>
      <c r="Q15" s="226">
        <v>275</v>
      </c>
      <c r="R15" s="225">
        <v>15</v>
      </c>
    </row>
    <row r="16" spans="1:18" s="76" customFormat="1" ht="36.75" customHeight="1">
      <c r="A16" s="85">
        <v>9</v>
      </c>
      <c r="B16" s="86" t="s">
        <v>1617</v>
      </c>
      <c r="C16" s="228">
        <f>IF(ISERROR(VLOOKUP(B16,'KAYIT LİSTESİ'!$B$4:$H$904,2,0)),"",(VLOOKUP(B16,'KAYIT LİSTESİ'!$B$4:$H$904,2,0)))</f>
        <v>30</v>
      </c>
      <c r="D16" s="87">
        <f>IF(ISERROR(VLOOKUP(B16,'KAYIT LİSTESİ'!$B$4:$H$904,4,0)),"",(VLOOKUP(B16,'KAYIT LİSTESİ'!$B$4:$H$904,4,0)))</f>
        <v>35240</v>
      </c>
      <c r="E16" s="185" t="str">
        <f>IF(ISERROR(VLOOKUP(B16,'KAYIT LİSTESİ'!$B$4:$H$904,5,0)),"",(VLOOKUP(B16,'KAYIT LİSTESİ'!$B$4:$H$904,5,0)))</f>
        <v>DEMET ZEYBEK</v>
      </c>
      <c r="F16" s="185" t="str">
        <f>IF(ISERROR(VLOOKUP(B16,'KAYIT LİSTESİ'!$B$4:$H$904,6,0)),"",(VLOOKUP(B16,'KAYIT LİSTESİ'!$B$4:$H$904,6,0)))</f>
        <v>BURSA-ULUDAĞ ÜNİVERSİTESİ</v>
      </c>
      <c r="G16" s="170">
        <v>450</v>
      </c>
      <c r="H16" s="170">
        <v>420</v>
      </c>
      <c r="I16" s="170">
        <v>406</v>
      </c>
      <c r="J16" s="170">
        <f t="shared" si="0"/>
        <v>450</v>
      </c>
      <c r="K16" s="199"/>
      <c r="L16" s="199"/>
      <c r="M16" s="199"/>
      <c r="N16" s="433">
        <f t="shared" si="1"/>
        <v>450</v>
      </c>
      <c r="O16" s="228"/>
      <c r="P16" s="236"/>
      <c r="Q16" s="226">
        <v>281</v>
      </c>
      <c r="R16" s="225">
        <v>16</v>
      </c>
    </row>
    <row r="17" spans="1:18" s="76" customFormat="1" ht="36.75" customHeight="1">
      <c r="A17" s="85">
        <v>10</v>
      </c>
      <c r="B17" s="86" t="s">
        <v>1623</v>
      </c>
      <c r="C17" s="228">
        <f>IF(ISERROR(VLOOKUP(B17,'KAYIT LİSTESİ'!$B$4:$H$904,2,0)),"",(VLOOKUP(B17,'KAYIT LİSTESİ'!$B$4:$H$904,2,0)))</f>
        <v>272</v>
      </c>
      <c r="D17" s="87">
        <f>IF(ISERROR(VLOOKUP(B17,'KAYIT LİSTESİ'!$B$4:$H$904,4,0)),"",(VLOOKUP(B17,'KAYIT LİSTESİ'!$B$4:$H$904,4,0)))</f>
        <v>33555</v>
      </c>
      <c r="E17" s="185" t="str">
        <f>IF(ISERROR(VLOOKUP(B17,'KAYIT LİSTESİ'!$B$4:$H$904,5,0)),"",(VLOOKUP(B17,'KAYIT LİSTESİ'!$B$4:$H$904,5,0)))</f>
        <v>EZGİ ÖN</v>
      </c>
      <c r="F17" s="185" t="str">
        <f>IF(ISERROR(VLOOKUP(B17,'KAYIT LİSTESİ'!$B$4:$H$904,6,0)),"",(VLOOKUP(B17,'KAYIT LİSTESİ'!$B$4:$H$904,6,0)))</f>
        <v>MUĞLA-MUĞLA SITKI KOÇMAN ÜNİVERSİTESİ</v>
      </c>
      <c r="G17" s="170">
        <v>443</v>
      </c>
      <c r="H17" s="170" t="s">
        <v>1835</v>
      </c>
      <c r="I17" s="170">
        <v>393</v>
      </c>
      <c r="J17" s="170">
        <f t="shared" si="0"/>
        <v>443</v>
      </c>
      <c r="K17" s="199"/>
      <c r="L17" s="199"/>
      <c r="M17" s="199"/>
      <c r="N17" s="433">
        <f t="shared" si="1"/>
        <v>443</v>
      </c>
      <c r="O17" s="228"/>
      <c r="P17" s="236"/>
      <c r="Q17" s="226">
        <v>287</v>
      </c>
      <c r="R17" s="225">
        <v>17</v>
      </c>
    </row>
    <row r="18" spans="1:18" s="76" customFormat="1" ht="36.75" customHeight="1">
      <c r="A18" s="85">
        <v>11</v>
      </c>
      <c r="B18" s="86" t="s">
        <v>1619</v>
      </c>
      <c r="C18" s="228">
        <f>IF(ISERROR(VLOOKUP(B18,'KAYIT LİSTESİ'!$B$4:$H$904,2,0)),"",(VLOOKUP(B18,'KAYIT LİSTESİ'!$B$4:$H$904,2,0)))</f>
        <v>231</v>
      </c>
      <c r="D18" s="87">
        <f>IF(ISERROR(VLOOKUP(B18,'KAYIT LİSTESİ'!$B$4:$H$904,4,0)),"",(VLOOKUP(B18,'KAYIT LİSTESİ'!$B$4:$H$904,4,0)))</f>
        <v>33396</v>
      </c>
      <c r="E18" s="185" t="str">
        <f>IF(ISERROR(VLOOKUP(B18,'KAYIT LİSTESİ'!$B$4:$H$904,5,0)),"",(VLOOKUP(B18,'KAYIT LİSTESİ'!$B$4:$H$904,5,0)))</f>
        <v>BURCU AYAZ</v>
      </c>
      <c r="F18" s="185" t="str">
        <f>IF(ISERROR(VLOOKUP(B18,'KAYIT LİSTESİ'!$B$4:$H$904,6,0)),"",(VLOOKUP(B18,'KAYIT LİSTESİ'!$B$4:$H$904,6,0)))</f>
        <v>İSTANBUL-BOĞAZİÇİ ÜNİVERSİTESİ</v>
      </c>
      <c r="G18" s="170">
        <v>374</v>
      </c>
      <c r="H18" s="170">
        <v>365</v>
      </c>
      <c r="I18" s="170">
        <v>403</v>
      </c>
      <c r="J18" s="170">
        <f t="shared" si="0"/>
        <v>403</v>
      </c>
      <c r="K18" s="199"/>
      <c r="L18" s="199"/>
      <c r="M18" s="199"/>
      <c r="N18" s="433">
        <f t="shared" si="1"/>
        <v>403</v>
      </c>
      <c r="O18" s="228"/>
      <c r="P18" s="236"/>
      <c r="Q18" s="226">
        <v>293</v>
      </c>
      <c r="R18" s="225">
        <v>18</v>
      </c>
    </row>
    <row r="19" spans="1:18" s="76" customFormat="1" ht="36.75" customHeight="1">
      <c r="A19" s="85">
        <v>12</v>
      </c>
      <c r="B19" s="86" t="s">
        <v>1628</v>
      </c>
      <c r="C19" s="228">
        <f>IF(ISERROR(VLOOKUP(B19,'KAYIT LİSTESİ'!$B$4:$H$904,2,0)),"",(VLOOKUP(B19,'KAYIT LİSTESİ'!$B$4:$H$904,2,0)))</f>
        <v>216</v>
      </c>
      <c r="D19" s="87">
        <f>IF(ISERROR(VLOOKUP(B19,'KAYIT LİSTESİ'!$B$4:$H$904,4,0)),"",(VLOOKUP(B19,'KAYIT LİSTESİ'!$B$4:$H$904,4,0)))</f>
        <v>34974</v>
      </c>
      <c r="E19" s="185" t="str">
        <f>IF(ISERROR(VLOOKUP(B19,'KAYIT LİSTESİ'!$B$4:$H$904,5,0)),"",(VLOOKUP(B19,'KAYIT LİSTESİ'!$B$4:$H$904,5,0)))</f>
        <v>BÜŞRA YİĞİT</v>
      </c>
      <c r="F19" s="185" t="str">
        <f>IF(ISERROR(VLOOKUP(B19,'KAYIT LİSTESİ'!$B$4:$H$904,6,0)),"",(VLOOKUP(B19,'KAYIT LİSTESİ'!$B$4:$H$904,6,0)))</f>
        <v>ZONGULDAK-BÜLENT ECEVİT ÜNİVERSİTESİ</v>
      </c>
      <c r="G19" s="170" t="s">
        <v>1835</v>
      </c>
      <c r="H19" s="170">
        <v>386</v>
      </c>
      <c r="I19" s="170">
        <v>385</v>
      </c>
      <c r="J19" s="170">
        <f t="shared" si="0"/>
        <v>386</v>
      </c>
      <c r="K19" s="199"/>
      <c r="L19" s="199"/>
      <c r="M19" s="199"/>
      <c r="N19" s="433">
        <f t="shared" si="1"/>
        <v>386</v>
      </c>
      <c r="O19" s="228"/>
      <c r="P19" s="236"/>
      <c r="Q19" s="226">
        <v>299</v>
      </c>
      <c r="R19" s="225">
        <v>19</v>
      </c>
    </row>
    <row r="20" spans="1:18" s="76" customFormat="1" ht="36.75" customHeight="1">
      <c r="A20" s="85">
        <v>13</v>
      </c>
      <c r="B20" s="86" t="s">
        <v>1858</v>
      </c>
      <c r="C20" s="228">
        <f>IF(ISERROR(VLOOKUP(B20,'KAYIT LİSTESİ'!$B$4:$H$904,2,0)),"",(VLOOKUP(B20,'KAYIT LİSTESİ'!$B$4:$H$904,2,0)))</f>
        <v>24</v>
      </c>
      <c r="D20" s="87">
        <f>IF(ISERROR(VLOOKUP(B20,'KAYIT LİSTESİ'!$B$4:$H$904,4,0)),"",(VLOOKUP(B20,'KAYIT LİSTESİ'!$B$4:$H$904,4,0)))</f>
        <v>35650</v>
      </c>
      <c r="E20" s="185" t="str">
        <f>IF(ISERROR(VLOOKUP(B20,'KAYIT LİSTESİ'!$B$4:$H$904,5,0)),"",(VLOOKUP(B20,'KAYIT LİSTESİ'!$B$4:$H$904,5,0)))</f>
        <v>RONİYA GÖKTÜRK</v>
      </c>
      <c r="F20" s="185" t="str">
        <f>IF(ISERROR(VLOOKUP(B20,'KAYIT LİSTESİ'!$B$4:$H$904,6,0)),"",(VLOOKUP(B20,'KAYIT LİSTESİ'!$B$4:$H$904,6,0)))</f>
        <v>AĞRI-İBRAHİM ÇEÇEN ÜNİVERSİTESİ</v>
      </c>
      <c r="G20" s="170">
        <v>352</v>
      </c>
      <c r="H20" s="170">
        <v>358</v>
      </c>
      <c r="I20" s="170" t="s">
        <v>1827</v>
      </c>
      <c r="J20" s="170">
        <f t="shared" si="0"/>
        <v>358</v>
      </c>
      <c r="K20" s="199"/>
      <c r="L20" s="199"/>
      <c r="M20" s="199"/>
      <c r="N20" s="433">
        <f t="shared" si="1"/>
        <v>358</v>
      </c>
      <c r="O20" s="228"/>
      <c r="P20" s="236"/>
      <c r="Q20" s="226">
        <v>305</v>
      </c>
      <c r="R20" s="225">
        <v>20</v>
      </c>
    </row>
    <row r="21" spans="1:18" s="76" customFormat="1" ht="36.75" customHeight="1">
      <c r="A21" s="85">
        <v>14</v>
      </c>
      <c r="B21" s="86" t="s">
        <v>1618</v>
      </c>
      <c r="C21" s="228">
        <f>IF(ISERROR(VLOOKUP(B21,'KAYIT LİSTESİ'!$B$4:$H$904,2,0)),"",(VLOOKUP(B21,'KAYIT LİSTESİ'!$B$4:$H$904,2,0)))</f>
        <v>229</v>
      </c>
      <c r="D21" s="87">
        <f>IF(ISERROR(VLOOKUP(B21,'KAYIT LİSTESİ'!$B$4:$H$904,4,0)),"",(VLOOKUP(B21,'KAYIT LİSTESİ'!$B$4:$H$904,4,0)))</f>
        <v>34417</v>
      </c>
      <c r="E21" s="185" t="str">
        <f>IF(ISERROR(VLOOKUP(B21,'KAYIT LİSTESİ'!$B$4:$H$904,5,0)),"",(VLOOKUP(B21,'KAYIT LİSTESİ'!$B$4:$H$904,5,0)))</f>
        <v>YEŞİM YURDAKUL</v>
      </c>
      <c r="F21" s="185" t="str">
        <f>IF(ISERROR(VLOOKUP(B21,'KAYIT LİSTESİ'!$B$4:$H$904,6,0)),"",(VLOOKUP(B21,'KAYIT LİSTESİ'!$B$4:$H$904,6,0)))</f>
        <v>BOLU-ABAN İZZET BAYSAL ÜNİVERSİTESİ</v>
      </c>
      <c r="G21" s="170">
        <v>353</v>
      </c>
      <c r="H21" s="170" t="s">
        <v>1835</v>
      </c>
      <c r="I21" s="170">
        <v>356</v>
      </c>
      <c r="J21" s="170">
        <f t="shared" si="0"/>
        <v>356</v>
      </c>
      <c r="K21" s="199"/>
      <c r="L21" s="199"/>
      <c r="M21" s="199"/>
      <c r="N21" s="433">
        <f t="shared" si="1"/>
        <v>356</v>
      </c>
      <c r="O21" s="228"/>
      <c r="P21" s="236"/>
      <c r="Q21" s="226"/>
      <c r="R21" s="225"/>
    </row>
    <row r="22" spans="1:18" s="76" customFormat="1" ht="36.75" customHeight="1">
      <c r="A22" s="85"/>
      <c r="B22" s="86" t="s">
        <v>1616</v>
      </c>
      <c r="C22" s="228" t="str">
        <f>IF(ISERROR(VLOOKUP(B22,'KAYIT LİSTESİ'!$B$4:$H$904,2,0)),"",(VLOOKUP(B22,'KAYIT LİSTESİ'!$B$4:$H$904,2,0)))</f>
        <v/>
      </c>
      <c r="D22" s="87" t="str">
        <f>IF(ISERROR(VLOOKUP(B22,'KAYIT LİSTESİ'!$B$4:$H$904,4,0)),"",(VLOOKUP(B22,'KAYIT LİSTESİ'!$B$4:$H$904,4,0)))</f>
        <v/>
      </c>
      <c r="E22" s="185" t="str">
        <f>IF(ISERROR(VLOOKUP(B22,'KAYIT LİSTESİ'!$B$4:$H$904,5,0)),"",(VLOOKUP(B22,'KAYIT LİSTESİ'!$B$4:$H$904,5,0)))</f>
        <v/>
      </c>
      <c r="F22" s="185" t="str">
        <f>IF(ISERROR(VLOOKUP(B22,'KAYIT LİSTESİ'!$B$4:$H$904,6,0)),"",(VLOOKUP(B22,'KAYIT LİSTESİ'!$B$4:$H$904,6,0)))</f>
        <v/>
      </c>
      <c r="G22" s="170"/>
      <c r="H22" s="170"/>
      <c r="I22" s="170"/>
      <c r="J22" s="170"/>
      <c r="K22" s="199"/>
      <c r="L22" s="199"/>
      <c r="M22" s="199"/>
      <c r="N22" s="183"/>
      <c r="O22" s="228"/>
      <c r="P22" s="236"/>
      <c r="Q22" s="226"/>
      <c r="R22" s="225"/>
    </row>
    <row r="23" spans="1:18" s="76" customFormat="1" ht="36.75" customHeight="1">
      <c r="A23" s="85"/>
      <c r="B23" s="86" t="s">
        <v>1642</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ref="J23:J44" si="2">MAX(G23:I23)</f>
        <v>0</v>
      </c>
      <c r="K23" s="199"/>
      <c r="L23" s="199"/>
      <c r="M23" s="199"/>
      <c r="N23" s="183">
        <f t="shared" ref="N23:N44" si="3">MAX(G23:M23)</f>
        <v>0</v>
      </c>
      <c r="O23" s="228"/>
      <c r="P23" s="236"/>
      <c r="Q23" s="226"/>
      <c r="R23" s="225"/>
    </row>
    <row r="24" spans="1:18" s="76" customFormat="1" ht="36.75" customHeight="1">
      <c r="A24" s="85"/>
      <c r="B24" s="86" t="s">
        <v>1643</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1644</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1645</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1646</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1647</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1648</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1649</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1650</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1651</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1652</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1653</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1654</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1655</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1656</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1657</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1658</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1659</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1660</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1661</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1662</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1663</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73" priority="2" stopIfTrue="1" operator="greaterThan">
      <formula>645</formula>
    </cfRule>
  </conditionalFormatting>
  <conditionalFormatting sqref="F1:F1048576">
    <cfRule type="containsText" dxfId="72" priority="1" stopIfTrue="1" operator="containsText" text="FERDİ">
      <formula>NOT(ISERROR(SEARCH("FERDİ",F1)))</formula>
    </cfRule>
  </conditionalFormatting>
  <printOptions horizontalCentered="1"/>
  <pageMargins left="0.24" right="0.15748031496062992" top="0.35433070866141736" bottom="0.25" header="0.27559055118110237" footer="0.15748031496062992"/>
  <pageSetup paperSize="9" scale="52"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00B05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0.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662</v>
      </c>
      <c r="E3" s="579"/>
      <c r="F3" s="292"/>
      <c r="G3" s="580" t="s">
        <v>304</v>
      </c>
      <c r="H3" s="580"/>
      <c r="I3" s="584" t="str">
        <f>'YARIŞMA PROGRAMI'!E27</f>
        <v>6,87-Karin Melis MEY</v>
      </c>
      <c r="J3" s="584"/>
      <c r="K3" s="581" t="s">
        <v>388</v>
      </c>
      <c r="L3" s="581"/>
      <c r="M3" s="583" t="str">
        <f>'YARIŞMA PROGRAMI'!F27</f>
        <v>6.46-EMEL GÜNGÖR</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PROGRAMI'!B27</f>
        <v>10 Mayıs 2015 - 10.30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35</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1636</v>
      </c>
      <c r="C8" s="228">
        <f>IF(ISERROR(VLOOKUP(B8,'KAYIT LİSTESİ'!$B$4:$H$904,2,0)),"",(VLOOKUP(B8,'KAYIT LİSTESİ'!$B$4:$H$904,2,0)))</f>
        <v>191</v>
      </c>
      <c r="D8" s="87">
        <f>IF(ISERROR(VLOOKUP(B8,'KAYIT LİSTESİ'!$B$4:$H$904,4,0)),"",(VLOOKUP(B8,'KAYIT LİSTESİ'!$B$4:$H$904,4,0)))</f>
        <v>34523</v>
      </c>
      <c r="E8" s="185" t="str">
        <f>IF(ISERROR(VLOOKUP(B8,'KAYIT LİSTESİ'!$B$4:$H$904,5,0)),"",(VLOOKUP(B8,'KAYIT LİSTESİ'!$B$4:$H$904,5,0)))</f>
        <v>BUSE ARIKAZAN</v>
      </c>
      <c r="F8" s="185" t="str">
        <f>IF(ISERROR(VLOOKUP(B8,'KAYIT LİSTESİ'!$B$4:$H$904,6,0)),"",(VLOOKUP(B8,'KAYIT LİSTESİ'!$B$4:$H$904,6,0)))</f>
        <v>ANKARA-HACETTEPE ÜNİVERSİTESİ</v>
      </c>
      <c r="G8" s="170">
        <v>521</v>
      </c>
      <c r="H8" s="170" t="s">
        <v>1827</v>
      </c>
      <c r="I8" s="170" t="s">
        <v>1827</v>
      </c>
      <c r="J8" s="170">
        <f t="shared" ref="J8:J25" si="0">MAX(G8:I8)</f>
        <v>521</v>
      </c>
      <c r="K8" s="199"/>
      <c r="L8" s="199"/>
      <c r="M8" s="199"/>
      <c r="N8" s="433">
        <f t="shared" ref="N8:N25" si="1">MAX(G8:M8)</f>
        <v>521</v>
      </c>
      <c r="O8" s="228"/>
      <c r="P8" s="236"/>
      <c r="Q8" s="226">
        <v>219</v>
      </c>
      <c r="R8" s="225">
        <v>8</v>
      </c>
    </row>
    <row r="9" spans="1:18" s="76" customFormat="1" ht="36.75" customHeight="1">
      <c r="A9" s="85">
        <v>2</v>
      </c>
      <c r="B9" s="86" t="s">
        <v>1637</v>
      </c>
      <c r="C9" s="228">
        <f>IF(ISERROR(VLOOKUP(B9,'KAYIT LİSTESİ'!$B$4:$H$904,2,0)),"",(VLOOKUP(B9,'KAYIT LİSTESİ'!$B$4:$H$904,2,0)))</f>
        <v>201</v>
      </c>
      <c r="D9" s="87">
        <f>IF(ISERROR(VLOOKUP(B9,'KAYIT LİSTESİ'!$B$4:$H$904,4,0)),"",(VLOOKUP(B9,'KAYIT LİSTESİ'!$B$4:$H$904,4,0)))</f>
        <v>34882</v>
      </c>
      <c r="E9" s="185" t="str">
        <f>IF(ISERROR(VLOOKUP(B9,'KAYIT LİSTESİ'!$B$4:$H$904,5,0)),"",(VLOOKUP(B9,'KAYIT LİSTESİ'!$B$4:$H$904,5,0)))</f>
        <v>KADRİYE AYDIN</v>
      </c>
      <c r="F9" s="185" t="str">
        <f>IF(ISERROR(VLOOKUP(B9,'KAYIT LİSTESİ'!$B$4:$H$904,6,0)),"",(VLOOKUP(B9,'KAYIT LİSTESİ'!$B$4:$H$904,6,0)))</f>
        <v>MERSİN-MERSİN ÜNİVERSİTESİ</v>
      </c>
      <c r="G9" s="170">
        <v>491</v>
      </c>
      <c r="H9" s="170">
        <v>468</v>
      </c>
      <c r="I9" s="170" t="s">
        <v>1827</v>
      </c>
      <c r="J9" s="170">
        <f t="shared" si="0"/>
        <v>491</v>
      </c>
      <c r="K9" s="199"/>
      <c r="L9" s="199"/>
      <c r="M9" s="199"/>
      <c r="N9" s="433">
        <f t="shared" si="1"/>
        <v>491</v>
      </c>
      <c r="O9" s="228"/>
      <c r="P9" s="236"/>
      <c r="Q9" s="226">
        <v>227</v>
      </c>
      <c r="R9" s="225">
        <v>9</v>
      </c>
    </row>
    <row r="10" spans="1:18" s="76" customFormat="1" ht="36.75" customHeight="1">
      <c r="A10" s="85">
        <v>3</v>
      </c>
      <c r="B10" s="86" t="s">
        <v>1664</v>
      </c>
      <c r="C10" s="228">
        <f>IF(ISERROR(VLOOKUP(B10,'KAYIT LİSTESİ'!$B$4:$H$904,2,0)),"",(VLOOKUP(B10,'KAYIT LİSTESİ'!$B$4:$H$904,2,0)))</f>
        <v>19</v>
      </c>
      <c r="D10" s="87">
        <f>IF(ISERROR(VLOOKUP(B10,'KAYIT LİSTESİ'!$B$4:$H$904,4,0)),"",(VLOOKUP(B10,'KAYIT LİSTESİ'!$B$4:$H$904,4,0)))</f>
        <v>35240</v>
      </c>
      <c r="E10" s="185" t="str">
        <f>IF(ISERROR(VLOOKUP(B10,'KAYIT LİSTESİ'!$B$4:$H$904,5,0)),"",(VLOOKUP(B10,'KAYIT LİSTESİ'!$B$4:$H$904,5,0)))</f>
        <v>MELİZ DERAL</v>
      </c>
      <c r="F10" s="185" t="str">
        <f>IF(ISERROR(VLOOKUP(B10,'KAYIT LİSTESİ'!$B$4:$H$904,6,0)),"",(VLOOKUP(B10,'KAYIT LİSTESİ'!$B$4:$H$904,6,0)))</f>
        <v>KKTC-YAKIN DOĞU ÜNİVERSİTESİ</v>
      </c>
      <c r="G10" s="170">
        <v>490</v>
      </c>
      <c r="H10" s="170">
        <v>487</v>
      </c>
      <c r="I10" s="170">
        <v>488</v>
      </c>
      <c r="J10" s="170">
        <f t="shared" si="0"/>
        <v>490</v>
      </c>
      <c r="K10" s="199"/>
      <c r="L10" s="199"/>
      <c r="M10" s="199"/>
      <c r="N10" s="433">
        <f t="shared" si="1"/>
        <v>490</v>
      </c>
      <c r="O10" s="228"/>
      <c r="P10" s="236"/>
      <c r="Q10" s="226">
        <v>235</v>
      </c>
      <c r="R10" s="225">
        <v>10</v>
      </c>
    </row>
    <row r="11" spans="1:18" s="76" customFormat="1" ht="36.75" customHeight="1">
      <c r="A11" s="85">
        <v>4</v>
      </c>
      <c r="B11" s="86" t="s">
        <v>1629</v>
      </c>
      <c r="C11" s="228">
        <f>IF(ISERROR(VLOOKUP(B11,'KAYIT LİSTESİ'!$B$4:$H$904,2,0)),"",(VLOOKUP(B11,'KAYIT LİSTESİ'!$B$4:$H$904,2,0)))</f>
        <v>91</v>
      </c>
      <c r="D11" s="87">
        <f>IF(ISERROR(VLOOKUP(B11,'KAYIT LİSTESİ'!$B$4:$H$904,4,0)),"",(VLOOKUP(B11,'KAYIT LİSTESİ'!$B$4:$H$904,4,0)))</f>
        <v>0</v>
      </c>
      <c r="E11" s="185" t="str">
        <f>IF(ISERROR(VLOOKUP(B11,'KAYIT LİSTESİ'!$B$4:$H$904,5,0)),"",(VLOOKUP(B11,'KAYIT LİSTESİ'!$B$4:$H$904,5,0)))</f>
        <v>MAKBULE MUTLU</v>
      </c>
      <c r="F11" s="185" t="str">
        <f>IF(ISERROR(VLOOKUP(B11,'KAYIT LİSTESİ'!$B$4:$H$904,6,0)),"",(VLOOKUP(B11,'KAYIT LİSTESİ'!$B$4:$H$904,6,0)))</f>
        <v>KÜTAHYA-DUMLUPINAR ÜNİVERSİTESİ</v>
      </c>
      <c r="G11" s="170">
        <v>459</v>
      </c>
      <c r="H11" s="170">
        <v>437</v>
      </c>
      <c r="I11" s="170">
        <v>444</v>
      </c>
      <c r="J11" s="170">
        <f t="shared" si="0"/>
        <v>459</v>
      </c>
      <c r="K11" s="199"/>
      <c r="L11" s="199"/>
      <c r="M11" s="199"/>
      <c r="N11" s="433">
        <f t="shared" si="1"/>
        <v>459</v>
      </c>
      <c r="O11" s="228"/>
      <c r="P11" s="236"/>
      <c r="Q11" s="226">
        <v>243</v>
      </c>
      <c r="R11" s="225">
        <v>11</v>
      </c>
    </row>
    <row r="12" spans="1:18" s="76" customFormat="1" ht="36.75" customHeight="1">
      <c r="A12" s="85">
        <v>5</v>
      </c>
      <c r="B12" s="86" t="s">
        <v>1634</v>
      </c>
      <c r="C12" s="228">
        <f>IF(ISERROR(VLOOKUP(B12,'KAYIT LİSTESİ'!$B$4:$H$904,2,0)),"",(VLOOKUP(B12,'KAYIT LİSTESİ'!$B$4:$H$904,2,0)))</f>
        <v>99</v>
      </c>
      <c r="D12" s="87">
        <f>IF(ISERROR(VLOOKUP(B12,'KAYIT LİSTESİ'!$B$4:$H$904,4,0)),"",(VLOOKUP(B12,'KAYIT LİSTESİ'!$B$4:$H$904,4,0)))</f>
        <v>34760</v>
      </c>
      <c r="E12" s="185" t="str">
        <f>IF(ISERROR(VLOOKUP(B12,'KAYIT LİSTESİ'!$B$4:$H$904,5,0)),"",(VLOOKUP(B12,'KAYIT LİSTESİ'!$B$4:$H$904,5,0)))</f>
        <v>NİGAR DERİN</v>
      </c>
      <c r="F12" s="185" t="str">
        <f>IF(ISERROR(VLOOKUP(B12,'KAYIT LİSTESİ'!$B$4:$H$904,6,0)),"",(VLOOKUP(B12,'KAYIT LİSTESİ'!$B$4:$H$904,6,0)))</f>
        <v>ANKARA-GAZİ ÜNİVERSİTESİ</v>
      </c>
      <c r="G12" s="170">
        <v>451</v>
      </c>
      <c r="H12" s="170">
        <v>427</v>
      </c>
      <c r="I12" s="170" t="s">
        <v>1835</v>
      </c>
      <c r="J12" s="170">
        <f t="shared" si="0"/>
        <v>451</v>
      </c>
      <c r="K12" s="199"/>
      <c r="L12" s="199"/>
      <c r="M12" s="199"/>
      <c r="N12" s="433">
        <f t="shared" si="1"/>
        <v>451</v>
      </c>
      <c r="O12" s="228"/>
      <c r="P12" s="236"/>
      <c r="Q12" s="226">
        <v>251</v>
      </c>
      <c r="R12" s="225">
        <v>12</v>
      </c>
    </row>
    <row r="13" spans="1:18" s="76" customFormat="1" ht="36.75" customHeight="1">
      <c r="A13" s="85">
        <v>6</v>
      </c>
      <c r="B13" s="86" t="s">
        <v>1668</v>
      </c>
      <c r="C13" s="228">
        <f>IF(ISERROR(VLOOKUP(B13,'KAYIT LİSTESİ'!$B$4:$H$904,2,0)),"",(VLOOKUP(B13,'KAYIT LİSTESİ'!$B$4:$H$904,2,0)))</f>
        <v>406</v>
      </c>
      <c r="D13" s="87">
        <f>IF(ISERROR(VLOOKUP(B13,'KAYIT LİSTESİ'!$B$4:$H$904,4,0)),"",(VLOOKUP(B13,'KAYIT LİSTESİ'!$B$4:$H$904,4,0)))</f>
        <v>33835</v>
      </c>
      <c r="E13" s="185" t="str">
        <f>IF(ISERROR(VLOOKUP(B13,'KAYIT LİSTESİ'!$B$4:$H$904,5,0)),"",(VLOOKUP(B13,'KAYIT LİSTESİ'!$B$4:$H$904,5,0)))</f>
        <v>ÖZNUR KAZKAYASI</v>
      </c>
      <c r="F13" s="185" t="str">
        <f>IF(ISERROR(VLOOKUP(B13,'KAYIT LİSTESİ'!$B$4:$H$904,6,0)),"",(VLOOKUP(B13,'KAYIT LİSTESİ'!$B$4:$H$904,6,0)))</f>
        <v>ANKARA-ANKARA ÜNİVERSİTESİ FERDİ</v>
      </c>
      <c r="G13" s="170">
        <v>443</v>
      </c>
      <c r="H13" s="170" t="s">
        <v>1827</v>
      </c>
      <c r="I13" s="170" t="s">
        <v>1827</v>
      </c>
      <c r="J13" s="170">
        <f t="shared" si="0"/>
        <v>443</v>
      </c>
      <c r="K13" s="199">
        <v>381</v>
      </c>
      <c r="L13" s="199"/>
      <c r="M13" s="199"/>
      <c r="N13" s="433">
        <f t="shared" si="1"/>
        <v>443</v>
      </c>
      <c r="O13" s="228"/>
      <c r="P13" s="236"/>
      <c r="Q13" s="226">
        <v>259</v>
      </c>
      <c r="R13" s="225">
        <v>13</v>
      </c>
    </row>
    <row r="14" spans="1:18" s="76" customFormat="1" ht="36.75" customHeight="1">
      <c r="A14" s="85">
        <v>7</v>
      </c>
      <c r="B14" s="86" t="s">
        <v>1631</v>
      </c>
      <c r="C14" s="228">
        <f>IF(ISERROR(VLOOKUP(B14,'KAYIT LİSTESİ'!$B$4:$H$904,2,0)),"",(VLOOKUP(B14,'KAYIT LİSTESİ'!$B$4:$H$904,2,0)))</f>
        <v>151</v>
      </c>
      <c r="D14" s="87">
        <f>IF(ISERROR(VLOOKUP(B14,'KAYIT LİSTESİ'!$B$4:$H$904,4,0)),"",(VLOOKUP(B14,'KAYIT LİSTESİ'!$B$4:$H$904,4,0)))</f>
        <v>35296</v>
      </c>
      <c r="E14" s="185" t="str">
        <f>IF(ISERROR(VLOOKUP(B14,'KAYIT LİSTESİ'!$B$4:$H$904,5,0)),"",(VLOOKUP(B14,'KAYIT LİSTESİ'!$B$4:$H$904,5,0)))</f>
        <v>MERYEM ÇETİN</v>
      </c>
      <c r="F14" s="185" t="str">
        <f>IF(ISERROR(VLOOKUP(B14,'KAYIT LİSTESİ'!$B$4:$H$904,6,0)),"",(VLOOKUP(B14,'KAYIT LİSTESİ'!$B$4:$H$904,6,0)))</f>
        <v>SİVAS-CUMHURİYET ÜNİVERSİTESİ</v>
      </c>
      <c r="G14" s="170">
        <v>420</v>
      </c>
      <c r="H14" s="170">
        <v>388</v>
      </c>
      <c r="I14" s="170">
        <v>428</v>
      </c>
      <c r="J14" s="170">
        <f t="shared" si="0"/>
        <v>428</v>
      </c>
      <c r="K14" s="199"/>
      <c r="L14" s="199"/>
      <c r="M14" s="199"/>
      <c r="N14" s="433">
        <f t="shared" si="1"/>
        <v>428</v>
      </c>
      <c r="O14" s="228"/>
      <c r="P14" s="236"/>
      <c r="Q14" s="226">
        <v>267</v>
      </c>
      <c r="R14" s="225">
        <v>14</v>
      </c>
    </row>
    <row r="15" spans="1:18" s="76" customFormat="1" ht="36.75" customHeight="1">
      <c r="A15" s="85">
        <v>8</v>
      </c>
      <c r="B15" s="86" t="s">
        <v>1633</v>
      </c>
      <c r="C15" s="228">
        <f>IF(ISERROR(VLOOKUP(B15,'KAYIT LİSTESİ'!$B$4:$H$904,2,0)),"",(VLOOKUP(B15,'KAYIT LİSTESİ'!$B$4:$H$904,2,0)))</f>
        <v>130</v>
      </c>
      <c r="D15" s="87">
        <f>IF(ISERROR(VLOOKUP(B15,'KAYIT LİSTESİ'!$B$4:$H$904,4,0)),"",(VLOOKUP(B15,'KAYIT LİSTESİ'!$B$4:$H$904,4,0)))</f>
        <v>35080</v>
      </c>
      <c r="E15" s="185" t="str">
        <f>IF(ISERROR(VLOOKUP(B15,'KAYIT LİSTESİ'!$B$4:$H$904,5,0)),"",(VLOOKUP(B15,'KAYIT LİSTESİ'!$B$4:$H$904,5,0)))</f>
        <v>SELCAN DURSUN</v>
      </c>
      <c r="F15" s="185" t="str">
        <f>IF(ISERROR(VLOOKUP(B15,'KAYIT LİSTESİ'!$B$4:$H$904,6,0)),"",(VLOOKUP(B15,'KAYIT LİSTESİ'!$B$4:$H$904,6,0)))</f>
        <v>ANKARA-ANKARA ÜNİVERSİTESİ</v>
      </c>
      <c r="G15" s="170">
        <v>409</v>
      </c>
      <c r="H15" s="170" t="s">
        <v>1835</v>
      </c>
      <c r="I15" s="170">
        <v>426</v>
      </c>
      <c r="J15" s="170">
        <f t="shared" si="0"/>
        <v>426</v>
      </c>
      <c r="K15" s="199"/>
      <c r="L15" s="199"/>
      <c r="M15" s="199"/>
      <c r="N15" s="433">
        <f t="shared" si="1"/>
        <v>426</v>
      </c>
      <c r="O15" s="228"/>
      <c r="P15" s="236"/>
      <c r="Q15" s="226">
        <v>275</v>
      </c>
      <c r="R15" s="225">
        <v>15</v>
      </c>
    </row>
    <row r="16" spans="1:18" s="76" customFormat="1" ht="36.75" customHeight="1">
      <c r="A16" s="85">
        <v>9</v>
      </c>
      <c r="B16" s="86" t="s">
        <v>1667</v>
      </c>
      <c r="C16" s="228">
        <f>IF(ISERROR(VLOOKUP(B16,'KAYIT LİSTESİ'!$B$4:$H$904,2,0)),"",(VLOOKUP(B16,'KAYIT LİSTESİ'!$B$4:$H$904,2,0)))</f>
        <v>401</v>
      </c>
      <c r="D16" s="87">
        <f>IF(ISERROR(VLOOKUP(B16,'KAYIT LİSTESİ'!$B$4:$H$904,4,0)),"",(VLOOKUP(B16,'KAYIT LİSTESİ'!$B$4:$H$904,4,0)))</f>
        <v>35208</v>
      </c>
      <c r="E16" s="185" t="str">
        <f>IF(ISERROR(VLOOKUP(B16,'KAYIT LİSTESİ'!$B$4:$H$904,5,0)),"",(VLOOKUP(B16,'KAYIT LİSTESİ'!$B$4:$H$904,5,0)))</f>
        <v>GÜLŞAH DEMİRASLAN</v>
      </c>
      <c r="F16" s="185" t="str">
        <f>IF(ISERROR(VLOOKUP(B16,'KAYIT LİSTESİ'!$B$4:$H$904,6,0)),"",(VLOOKUP(B16,'KAYIT LİSTESİ'!$B$4:$H$904,6,0)))</f>
        <v>BALIKESİR- BALIKESİR ÜNİVERSİTESİ</v>
      </c>
      <c r="G16" s="170">
        <v>424</v>
      </c>
      <c r="H16" s="170">
        <v>414</v>
      </c>
      <c r="I16" s="170">
        <v>421</v>
      </c>
      <c r="J16" s="170">
        <f t="shared" si="0"/>
        <v>424</v>
      </c>
      <c r="K16" s="199" t="s">
        <v>1827</v>
      </c>
      <c r="L16" s="199"/>
      <c r="M16" s="199"/>
      <c r="N16" s="433">
        <f t="shared" si="1"/>
        <v>424</v>
      </c>
      <c r="O16" s="228"/>
      <c r="P16" s="236"/>
      <c r="Q16" s="226">
        <v>281</v>
      </c>
      <c r="R16" s="225">
        <v>16</v>
      </c>
    </row>
    <row r="17" spans="1:18" s="76" customFormat="1" ht="36.75" customHeight="1">
      <c r="A17" s="85">
        <v>10</v>
      </c>
      <c r="B17" s="86" t="s">
        <v>1638</v>
      </c>
      <c r="C17" s="228">
        <f>IF(ISERROR(VLOOKUP(B17,'KAYIT LİSTESİ'!$B$4:$H$904,2,0)),"",(VLOOKUP(B17,'KAYIT LİSTESİ'!$B$4:$H$904,2,0)))</f>
        <v>73</v>
      </c>
      <c r="D17" s="87">
        <f>IF(ISERROR(VLOOKUP(B17,'KAYIT LİSTESİ'!$B$4:$H$904,4,0)),"",(VLOOKUP(B17,'KAYIT LİSTESİ'!$B$4:$H$904,4,0)))</f>
        <v>34443</v>
      </c>
      <c r="E17" s="185" t="str">
        <f>IF(ISERROR(VLOOKUP(B17,'KAYIT LİSTESİ'!$B$4:$H$904,5,0)),"",(VLOOKUP(B17,'KAYIT LİSTESİ'!$B$4:$H$904,5,0)))</f>
        <v>ÖZGE AYDIN</v>
      </c>
      <c r="F17" s="185" t="str">
        <f>IF(ISERROR(VLOOKUP(B17,'KAYIT LİSTESİ'!$B$4:$H$904,6,0)),"",(VLOOKUP(B17,'KAYIT LİSTESİ'!$B$4:$H$904,6,0)))</f>
        <v>NİĞDE-NİĞDE ÜNİVERSİTESİ</v>
      </c>
      <c r="G17" s="170">
        <v>414</v>
      </c>
      <c r="H17" s="170">
        <v>396</v>
      </c>
      <c r="I17" s="170" t="s">
        <v>1835</v>
      </c>
      <c r="J17" s="170">
        <f t="shared" si="0"/>
        <v>414</v>
      </c>
      <c r="K17" s="199"/>
      <c r="L17" s="199"/>
      <c r="M17" s="199"/>
      <c r="N17" s="433">
        <f t="shared" si="1"/>
        <v>414</v>
      </c>
      <c r="O17" s="228"/>
      <c r="P17" s="236"/>
      <c r="Q17" s="226">
        <v>287</v>
      </c>
      <c r="R17" s="225">
        <v>17</v>
      </c>
    </row>
    <row r="18" spans="1:18" s="76" customFormat="1" ht="36.75" customHeight="1">
      <c r="A18" s="85">
        <v>11</v>
      </c>
      <c r="B18" s="86" t="s">
        <v>1635</v>
      </c>
      <c r="C18" s="228">
        <f>IF(ISERROR(VLOOKUP(B18,'KAYIT LİSTESİ'!$B$4:$H$904,2,0)),"",(VLOOKUP(B18,'KAYIT LİSTESİ'!$B$4:$H$904,2,0)))</f>
        <v>1</v>
      </c>
      <c r="D18" s="87">
        <f>IF(ISERROR(VLOOKUP(B18,'KAYIT LİSTESİ'!$B$4:$H$904,4,0)),"",(VLOOKUP(B18,'KAYIT LİSTESİ'!$B$4:$H$904,4,0)))</f>
        <v>34518</v>
      </c>
      <c r="E18" s="185" t="str">
        <f>IF(ISERROR(VLOOKUP(B18,'KAYIT LİSTESİ'!$B$4:$H$904,5,0)),"",(VLOOKUP(B18,'KAYIT LİSTESİ'!$B$4:$H$904,5,0)))</f>
        <v>AZİZE GEDİKLİ</v>
      </c>
      <c r="F18" s="185" t="str">
        <f>IF(ISERROR(VLOOKUP(B18,'KAYIT LİSTESİ'!$B$4:$H$904,6,0)),"",(VLOOKUP(B18,'KAYIT LİSTESİ'!$B$4:$H$904,6,0)))</f>
        <v>AKSARAY-AKSARAY ÜNİVERSİTESİ</v>
      </c>
      <c r="G18" s="170">
        <v>393</v>
      </c>
      <c r="H18" s="170">
        <v>383</v>
      </c>
      <c r="I18" s="170">
        <v>370</v>
      </c>
      <c r="J18" s="170">
        <f t="shared" si="0"/>
        <v>393</v>
      </c>
      <c r="K18" s="199"/>
      <c r="L18" s="199"/>
      <c r="M18" s="199"/>
      <c r="N18" s="433">
        <f t="shared" si="1"/>
        <v>393</v>
      </c>
      <c r="O18" s="228"/>
      <c r="P18" s="236"/>
      <c r="Q18" s="226">
        <v>293</v>
      </c>
      <c r="R18" s="225">
        <v>18</v>
      </c>
    </row>
    <row r="19" spans="1:18" s="76" customFormat="1" ht="36.75" customHeight="1">
      <c r="A19" s="85">
        <v>12</v>
      </c>
      <c r="B19" s="86" t="s">
        <v>1639</v>
      </c>
      <c r="C19" s="228">
        <f>IF(ISERROR(VLOOKUP(B19,'KAYIT LİSTESİ'!$B$4:$H$904,2,0)),"",(VLOOKUP(B19,'KAYIT LİSTESİ'!$B$4:$H$904,2,0)))</f>
        <v>169</v>
      </c>
      <c r="D19" s="87">
        <f>IF(ISERROR(VLOOKUP(B19,'KAYIT LİSTESİ'!$B$4:$H$904,4,0)),"",(VLOOKUP(B19,'KAYIT LİSTESİ'!$B$4:$H$904,4,0)))</f>
        <v>34576</v>
      </c>
      <c r="E19" s="185" t="str">
        <f>IF(ISERROR(VLOOKUP(B19,'KAYIT LİSTESİ'!$B$4:$H$904,5,0)),"",(VLOOKUP(B19,'KAYIT LİSTESİ'!$B$4:$H$904,5,0)))</f>
        <v>NESLİHAN DEMİR</v>
      </c>
      <c r="F19" s="185" t="str">
        <f>IF(ISERROR(VLOOKUP(B19,'KAYIT LİSTESİ'!$B$4:$H$904,6,0)),"",(VLOOKUP(B19,'KAYIT LİSTESİ'!$B$4:$H$904,6,0)))</f>
        <v>İSTANBUL-İSTANBUL ÜNİVERSİTESİ</v>
      </c>
      <c r="G19" s="170">
        <v>392</v>
      </c>
      <c r="H19" s="170">
        <v>377</v>
      </c>
      <c r="I19" s="170">
        <v>350</v>
      </c>
      <c r="J19" s="170">
        <f t="shared" si="0"/>
        <v>392</v>
      </c>
      <c r="K19" s="199"/>
      <c r="L19" s="199"/>
      <c r="M19" s="199"/>
      <c r="N19" s="433">
        <f t="shared" si="1"/>
        <v>392</v>
      </c>
      <c r="O19" s="228"/>
      <c r="P19" s="236"/>
      <c r="Q19" s="226">
        <v>299</v>
      </c>
      <c r="R19" s="225">
        <v>19</v>
      </c>
    </row>
    <row r="20" spans="1:18" s="76" customFormat="1" ht="36.75" customHeight="1">
      <c r="A20" s="85">
        <v>13</v>
      </c>
      <c r="B20" s="86" t="s">
        <v>1630</v>
      </c>
      <c r="C20" s="228">
        <f>IF(ISERROR(VLOOKUP(B20,'KAYIT LİSTESİ'!$B$4:$H$904,2,0)),"",(VLOOKUP(B20,'KAYIT LİSTESİ'!$B$4:$H$904,2,0)))</f>
        <v>84</v>
      </c>
      <c r="D20" s="87">
        <f>IF(ISERROR(VLOOKUP(B20,'KAYIT LİSTESİ'!$B$4:$H$904,4,0)),"",(VLOOKUP(B20,'KAYIT LİSTESİ'!$B$4:$H$904,4,0)))</f>
        <v>34700</v>
      </c>
      <c r="E20" s="185" t="str">
        <f>IF(ISERROR(VLOOKUP(B20,'KAYIT LİSTESİ'!$B$4:$H$904,5,0)),"",(VLOOKUP(B20,'KAYIT LİSTESİ'!$B$4:$H$904,5,0)))</f>
        <v>ŞERİFE İPEK ÇAKIR</v>
      </c>
      <c r="F20" s="185" t="str">
        <f>IF(ISERROR(VLOOKUP(B20,'KAYIT LİSTESİ'!$B$4:$H$904,6,0)),"",(VLOOKUP(B20,'KAYIT LİSTESİ'!$B$4:$H$904,6,0)))</f>
        <v>BURDUR-MEHMET AKİF ERSOY ÜNİVERSİTESİ</v>
      </c>
      <c r="G20" s="170">
        <v>325</v>
      </c>
      <c r="H20" s="170">
        <v>359</v>
      </c>
      <c r="I20" s="170">
        <v>374</v>
      </c>
      <c r="J20" s="170">
        <f t="shared" si="0"/>
        <v>374</v>
      </c>
      <c r="K20" s="199"/>
      <c r="L20" s="199"/>
      <c r="M20" s="199"/>
      <c r="N20" s="433">
        <f t="shared" si="1"/>
        <v>374</v>
      </c>
      <c r="O20" s="228"/>
      <c r="P20" s="236"/>
      <c r="Q20" s="226">
        <v>305</v>
      </c>
      <c r="R20" s="225">
        <v>20</v>
      </c>
    </row>
    <row r="21" spans="1:18" s="76" customFormat="1" ht="36.75" customHeight="1">
      <c r="A21" s="85">
        <v>14</v>
      </c>
      <c r="B21" s="86" t="s">
        <v>1665</v>
      </c>
      <c r="C21" s="228">
        <f>IF(ISERROR(VLOOKUP(B21,'KAYIT LİSTESİ'!$B$4:$H$904,2,0)),"",(VLOOKUP(B21,'KAYIT LİSTESİ'!$B$4:$H$904,2,0)))</f>
        <v>219</v>
      </c>
      <c r="D21" s="87">
        <f>IF(ISERROR(VLOOKUP(B21,'KAYIT LİSTESİ'!$B$4:$H$904,4,0)),"",(VLOOKUP(B21,'KAYIT LİSTESİ'!$B$4:$H$904,4,0)))</f>
        <v>0</v>
      </c>
      <c r="E21" s="185" t="str">
        <f>IF(ISERROR(VLOOKUP(B21,'KAYIT LİSTESİ'!$B$4:$H$904,5,0)),"",(VLOOKUP(B21,'KAYIT LİSTESİ'!$B$4:$H$904,5,0)))</f>
        <v>LEYLA TARHAN</v>
      </c>
      <c r="F21" s="185" t="str">
        <f>IF(ISERROR(VLOOKUP(B21,'KAYIT LİSTESİ'!$B$4:$H$904,6,0)),"",(VLOOKUP(B21,'KAYIT LİSTESİ'!$B$4:$H$904,6,0)))</f>
        <v>KONYA-SELÇUK ÜNİVERSİTESİ</v>
      </c>
      <c r="G21" s="170">
        <v>233</v>
      </c>
      <c r="H21" s="170">
        <v>338</v>
      </c>
      <c r="I21" s="170">
        <v>372</v>
      </c>
      <c r="J21" s="170">
        <f t="shared" si="0"/>
        <v>372</v>
      </c>
      <c r="K21" s="199"/>
      <c r="L21" s="199"/>
      <c r="M21" s="199"/>
      <c r="N21" s="433">
        <f t="shared" si="1"/>
        <v>372</v>
      </c>
      <c r="O21" s="228"/>
      <c r="P21" s="236"/>
      <c r="Q21" s="226"/>
      <c r="R21" s="225"/>
    </row>
    <row r="22" spans="1:18" s="76" customFormat="1" ht="36.75" customHeight="1">
      <c r="A22" s="85">
        <v>15</v>
      </c>
      <c r="B22" s="86" t="s">
        <v>1632</v>
      </c>
      <c r="C22" s="228">
        <f>IF(ISERROR(VLOOKUP(B22,'KAYIT LİSTESİ'!$B$4:$H$904,2,0)),"",(VLOOKUP(B22,'KAYIT LİSTESİ'!$B$4:$H$904,2,0)))</f>
        <v>63</v>
      </c>
      <c r="D22" s="87">
        <f>IF(ISERROR(VLOOKUP(B22,'KAYIT LİSTESİ'!$B$4:$H$904,4,0)),"",(VLOOKUP(B22,'KAYIT LİSTESİ'!$B$4:$H$904,4,0)))</f>
        <v>34887</v>
      </c>
      <c r="E22" s="185" t="str">
        <f>IF(ISERROR(VLOOKUP(B22,'KAYIT LİSTESİ'!$B$4:$H$904,5,0)),"",(VLOOKUP(B22,'KAYIT LİSTESİ'!$B$4:$H$904,5,0)))</f>
        <v>HATİCE KÖKOĞLU</v>
      </c>
      <c r="F22" s="185" t="str">
        <f>IF(ISERROR(VLOOKUP(B22,'KAYIT LİSTESİ'!$B$4:$H$904,6,0)),"",(VLOOKUP(B22,'KAYIT LİSTESİ'!$B$4:$H$904,6,0)))</f>
        <v>KAYSERİ-ERCİYES ÜNİVERSİTESİ</v>
      </c>
      <c r="G22" s="170" t="s">
        <v>1835</v>
      </c>
      <c r="H22" s="170">
        <v>367</v>
      </c>
      <c r="I22" s="170">
        <v>363</v>
      </c>
      <c r="J22" s="170">
        <f t="shared" si="0"/>
        <v>367</v>
      </c>
      <c r="K22" s="199"/>
      <c r="L22" s="199"/>
      <c r="M22" s="199"/>
      <c r="N22" s="433">
        <f t="shared" si="1"/>
        <v>367</v>
      </c>
      <c r="O22" s="228"/>
      <c r="P22" s="236"/>
      <c r="Q22" s="226"/>
      <c r="R22" s="225"/>
    </row>
    <row r="23" spans="1:18" s="76" customFormat="1" ht="36.75" customHeight="1">
      <c r="A23" s="85">
        <v>16</v>
      </c>
      <c r="B23" s="86" t="s">
        <v>1670</v>
      </c>
      <c r="C23" s="228">
        <f>IF(ISERROR(VLOOKUP(B23,'KAYIT LİSTESİ'!$B$4:$H$904,2,0)),"",(VLOOKUP(B23,'KAYIT LİSTESİ'!$B$4:$H$904,2,0)))</f>
        <v>44</v>
      </c>
      <c r="D23" s="87">
        <f>IF(ISERROR(VLOOKUP(B23,'KAYIT LİSTESİ'!$B$4:$H$904,4,0)),"",(VLOOKUP(B23,'KAYIT LİSTESİ'!$B$4:$H$904,4,0)))</f>
        <v>34601</v>
      </c>
      <c r="E23" s="185" t="str">
        <f>IF(ISERROR(VLOOKUP(B23,'KAYIT LİSTESİ'!$B$4:$H$904,5,0)),"",(VLOOKUP(B23,'KAYIT LİSTESİ'!$B$4:$H$904,5,0)))</f>
        <v>SERAP DOĞAN</v>
      </c>
      <c r="F23" s="185" t="str">
        <f>IF(ISERROR(VLOOKUP(B23,'KAYIT LİSTESİ'!$B$4:$H$904,6,0)),"",(VLOOKUP(B23,'KAYIT LİSTESİ'!$B$4:$H$904,6,0)))</f>
        <v>İZMİR-9 EYLÜL ÜNİVERSİTESİ</v>
      </c>
      <c r="G23" s="170" t="s">
        <v>1827</v>
      </c>
      <c r="H23" s="170">
        <v>367</v>
      </c>
      <c r="I23" s="170">
        <v>360</v>
      </c>
      <c r="J23" s="170">
        <f t="shared" si="0"/>
        <v>367</v>
      </c>
      <c r="K23" s="199"/>
      <c r="L23" s="199"/>
      <c r="M23" s="199"/>
      <c r="N23" s="433">
        <f t="shared" si="1"/>
        <v>367</v>
      </c>
      <c r="O23" s="228"/>
      <c r="P23" s="236"/>
      <c r="Q23" s="226"/>
      <c r="R23" s="225"/>
    </row>
    <row r="24" spans="1:18" s="76" customFormat="1" ht="36.75" customHeight="1">
      <c r="A24" s="85">
        <v>17</v>
      </c>
      <c r="B24" s="86" t="s">
        <v>1666</v>
      </c>
      <c r="C24" s="228">
        <f>IF(ISERROR(VLOOKUP(B24,'KAYIT LİSTESİ'!$B$4:$H$904,2,0)),"",(VLOOKUP(B24,'KAYIT LİSTESİ'!$B$4:$H$904,2,0)))</f>
        <v>259</v>
      </c>
      <c r="D24" s="87">
        <f>IF(ISERROR(VLOOKUP(B24,'KAYIT LİSTESİ'!$B$4:$H$904,4,0)),"",(VLOOKUP(B24,'KAYIT LİSTESİ'!$B$4:$H$904,4,0)))</f>
        <v>35065</v>
      </c>
      <c r="E24" s="185" t="str">
        <f>IF(ISERROR(VLOOKUP(B24,'KAYIT LİSTESİ'!$B$4:$H$904,5,0)),"",(VLOOKUP(B24,'KAYIT LİSTESİ'!$B$4:$H$904,5,0)))</f>
        <v>BERİVAN ESER</v>
      </c>
      <c r="F24" s="185" t="str">
        <f>IF(ISERROR(VLOOKUP(B24,'KAYIT LİSTESİ'!$B$4:$H$904,6,0)),"",(VLOOKUP(B24,'KAYIT LİSTESİ'!$B$4:$H$904,6,0)))</f>
        <v>DİYARBAKIR-DİCLE ÜNİVERSİTESİ</v>
      </c>
      <c r="G24" s="170">
        <v>319</v>
      </c>
      <c r="H24" s="170">
        <v>359</v>
      </c>
      <c r="I24" s="170" t="s">
        <v>1827</v>
      </c>
      <c r="J24" s="170">
        <f t="shared" si="0"/>
        <v>359</v>
      </c>
      <c r="K24" s="199"/>
      <c r="L24" s="199"/>
      <c r="M24" s="199"/>
      <c r="N24" s="433">
        <f t="shared" si="1"/>
        <v>359</v>
      </c>
      <c r="O24" s="228"/>
      <c r="P24" s="236"/>
      <c r="Q24" s="226"/>
      <c r="R24" s="225"/>
    </row>
    <row r="25" spans="1:18" s="76" customFormat="1" ht="36.75" customHeight="1">
      <c r="A25" s="85">
        <v>18</v>
      </c>
      <c r="B25" s="86" t="s">
        <v>1640</v>
      </c>
      <c r="C25" s="228">
        <f>IF(ISERROR(VLOOKUP(B25,'KAYIT LİSTESİ'!$B$4:$H$904,2,0)),"",(VLOOKUP(B25,'KAYIT LİSTESİ'!$B$4:$H$904,2,0)))</f>
        <v>213</v>
      </c>
      <c r="D25" s="87" t="str">
        <f>IF(ISERROR(VLOOKUP(B25,'KAYIT LİSTESİ'!$B$4:$H$904,4,0)),"",(VLOOKUP(B25,'KAYIT LİSTESİ'!$B$4:$H$904,4,0)))</f>
        <v>15.12.1995</v>
      </c>
      <c r="E25" s="185" t="str">
        <f>IF(ISERROR(VLOOKUP(B25,'KAYIT LİSTESİ'!$B$4:$H$904,5,0)),"",(VLOOKUP(B25,'KAYIT LİSTESİ'!$B$4:$H$904,5,0)))</f>
        <v>SİRİN UYSAL</v>
      </c>
      <c r="F25" s="185" t="str">
        <f>IF(ISERROR(VLOOKUP(B25,'KAYIT LİSTESİ'!$B$4:$H$904,6,0)),"",(VLOOKUP(B25,'KAYIT LİSTESİ'!$B$4:$H$904,6,0)))</f>
        <v>İSTANBUL-İSTANBUL TEKNİK ÜNİVERSİTESİ</v>
      </c>
      <c r="G25" s="170" t="s">
        <v>1835</v>
      </c>
      <c r="H25" s="170">
        <v>256</v>
      </c>
      <c r="I25" s="170" t="s">
        <v>1835</v>
      </c>
      <c r="J25" s="170">
        <f t="shared" si="0"/>
        <v>256</v>
      </c>
      <c r="K25" s="199"/>
      <c r="L25" s="199"/>
      <c r="M25" s="199"/>
      <c r="N25" s="433">
        <f t="shared" si="1"/>
        <v>256</v>
      </c>
      <c r="O25" s="228"/>
      <c r="P25" s="236"/>
      <c r="Q25" s="226"/>
      <c r="R25" s="225"/>
    </row>
    <row r="26" spans="1:18" s="76" customFormat="1" ht="36.75" customHeight="1">
      <c r="A26" s="85" t="s">
        <v>1827</v>
      </c>
      <c r="B26" s="86" t="s">
        <v>1669</v>
      </c>
      <c r="C26" s="228">
        <f>IF(ISERROR(VLOOKUP(B26,'KAYIT LİSTESİ'!$B$4:$H$904,2,0)),"",(VLOOKUP(B26,'KAYIT LİSTESİ'!$B$4:$H$904,2,0)))</f>
        <v>179</v>
      </c>
      <c r="D26" s="87">
        <f>IF(ISERROR(VLOOKUP(B26,'KAYIT LİSTESİ'!$B$4:$H$904,4,0)),"",(VLOOKUP(B26,'KAYIT LİSTESİ'!$B$4:$H$904,4,0)))</f>
        <v>35360</v>
      </c>
      <c r="E26" s="185" t="str">
        <f>IF(ISERROR(VLOOKUP(B26,'KAYIT LİSTESİ'!$B$4:$H$904,5,0)),"",(VLOOKUP(B26,'KAYIT LİSTESİ'!$B$4:$H$904,5,0)))</f>
        <v>ELİF  POLAT</v>
      </c>
      <c r="F26" s="185" t="str">
        <f>IF(ISERROR(VLOOKUP(B26,'KAYIT LİSTESİ'!$B$4:$H$904,6,0)),"",(VLOOKUP(B26,'KAYIT LİSTESİ'!$B$4:$H$904,6,0)))</f>
        <v>KOCAELİ-KOCAELİ ÜNİVERSİTESİ FERDİ</v>
      </c>
      <c r="G26" s="170"/>
      <c r="H26" s="170"/>
      <c r="I26" s="170"/>
      <c r="J26" s="170"/>
      <c r="K26" s="199"/>
      <c r="L26" s="199"/>
      <c r="M26" s="199"/>
      <c r="N26" s="433" t="s">
        <v>1826</v>
      </c>
      <c r="O26" s="228"/>
      <c r="P26" s="236"/>
      <c r="Q26" s="226"/>
      <c r="R26" s="225"/>
    </row>
    <row r="27" spans="1:18" s="76" customFormat="1" ht="36.75" customHeight="1">
      <c r="A27" s="85"/>
      <c r="B27" s="86" t="s">
        <v>1671</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ref="J27:J44" si="2">MAX(G27:I27)</f>
        <v>0</v>
      </c>
      <c r="K27" s="199"/>
      <c r="L27" s="199"/>
      <c r="M27" s="199"/>
      <c r="N27" s="183">
        <f t="shared" ref="N27:N44" si="3">MAX(G27:M27)</f>
        <v>0</v>
      </c>
      <c r="O27" s="228"/>
      <c r="P27" s="236"/>
      <c r="Q27" s="226"/>
      <c r="R27" s="225"/>
    </row>
    <row r="28" spans="1:18" s="76" customFormat="1" ht="36.75" customHeight="1">
      <c r="A28" s="85"/>
      <c r="B28" s="86" t="s">
        <v>1672</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1673</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1674</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1675</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1676</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1677</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1678</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1679</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1680</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1681</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1682</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1683</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1684</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1685</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1686</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1687</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1688</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71" priority="2" stopIfTrue="1" operator="greaterThan">
      <formula>645</formula>
    </cfRule>
  </conditionalFormatting>
  <conditionalFormatting sqref="F1:F1048576">
    <cfRule type="containsText" dxfId="70" priority="1" stopIfTrue="1" operator="containsText" text="FERDİ">
      <formula>NOT(ISERROR(SEARCH("FERDİ",F1)))</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ayfa2">
    <tabColor rgb="FFFFFF00"/>
  </sheetPr>
  <dimension ref="A1:M54"/>
  <sheetViews>
    <sheetView view="pageBreakPreview" zoomScale="60" zoomScaleNormal="78" workbookViewId="0">
      <selection activeCell="BP25" sqref="BP25"/>
    </sheetView>
  </sheetViews>
  <sheetFormatPr defaultRowHeight="15.75"/>
  <cols>
    <col min="1" max="1" width="2.5703125" style="91" customWidth="1"/>
    <col min="2" max="2" width="26.140625" style="107" bestFit="1" customWidth="1"/>
    <col min="3" max="3" width="23.85546875" style="91" bestFit="1" customWidth="1"/>
    <col min="4" max="4" width="22.5703125" style="91" bestFit="1" customWidth="1"/>
    <col min="5" max="5" width="40.42578125" style="91" bestFit="1" customWidth="1"/>
    <col min="6" max="6" width="28.85546875" style="91" customWidth="1"/>
    <col min="7" max="7" width="2.5703125" style="91" customWidth="1"/>
    <col min="8" max="8" width="119.85546875" style="91" hidden="1" customWidth="1"/>
    <col min="9" max="16384" width="9.140625" style="91"/>
  </cols>
  <sheetData>
    <row r="1" spans="1:13" ht="12" customHeight="1">
      <c r="A1" s="89"/>
      <c r="B1" s="90"/>
      <c r="C1" s="89"/>
      <c r="D1" s="89"/>
      <c r="E1" s="89"/>
      <c r="F1" s="89"/>
      <c r="G1" s="281"/>
      <c r="H1" s="520" t="s">
        <v>116</v>
      </c>
    </row>
    <row r="2" spans="1:13" ht="51" customHeight="1">
      <c r="A2" s="89"/>
      <c r="B2" s="530" t="str">
        <f>'YARIŞMA BİLGİLERİ'!F19</f>
        <v>Türkiye Üniversiteler Atletizm Şampiyonası</v>
      </c>
      <c r="C2" s="531"/>
      <c r="D2" s="531"/>
      <c r="E2" s="531"/>
      <c r="F2" s="531"/>
      <c r="G2" s="282"/>
      <c r="H2" s="521"/>
      <c r="I2" s="88"/>
      <c r="J2" s="88"/>
      <c r="K2" s="88"/>
      <c r="L2" s="88"/>
      <c r="M2" s="92"/>
    </row>
    <row r="3" spans="1:13" ht="20.25" customHeight="1">
      <c r="A3" s="89"/>
      <c r="B3" s="532" t="s">
        <v>19</v>
      </c>
      <c r="C3" s="533"/>
      <c r="D3" s="533"/>
      <c r="E3" s="533"/>
      <c r="F3" s="533"/>
      <c r="G3" s="282"/>
      <c r="H3" s="521"/>
      <c r="I3" s="93"/>
      <c r="J3" s="93"/>
      <c r="K3" s="93"/>
      <c r="L3" s="93"/>
    </row>
    <row r="4" spans="1:13" ht="48">
      <c r="A4" s="89"/>
      <c r="B4" s="534" t="s">
        <v>117</v>
      </c>
      <c r="C4" s="535"/>
      <c r="D4" s="535"/>
      <c r="E4" s="535"/>
      <c r="F4" s="535"/>
      <c r="G4" s="282"/>
      <c r="H4" s="94" t="s">
        <v>104</v>
      </c>
      <c r="I4" s="95"/>
      <c r="J4" s="95"/>
      <c r="K4" s="95"/>
      <c r="L4" s="95"/>
    </row>
    <row r="5" spans="1:13" ht="45" customHeight="1">
      <c r="A5" s="89"/>
      <c r="B5" s="522" t="str">
        <f>'YARIŞMA BİLGİLERİ'!F21</f>
        <v>Bayanlar</v>
      </c>
      <c r="C5" s="523"/>
      <c r="D5" s="536" t="s">
        <v>95</v>
      </c>
      <c r="E5" s="536"/>
      <c r="F5" s="536"/>
      <c r="G5" s="282"/>
      <c r="H5" s="94" t="s">
        <v>105</v>
      </c>
      <c r="I5" s="95"/>
      <c r="J5" s="95"/>
      <c r="K5" s="95"/>
      <c r="L5" s="95"/>
    </row>
    <row r="6" spans="1:13" ht="39.75" customHeight="1">
      <c r="A6" s="89"/>
      <c r="B6" s="125" t="s">
        <v>9</v>
      </c>
      <c r="C6" s="125" t="s">
        <v>10</v>
      </c>
      <c r="D6" s="125" t="s">
        <v>443</v>
      </c>
      <c r="E6" s="125" t="s">
        <v>298</v>
      </c>
      <c r="F6" s="125" t="s">
        <v>299</v>
      </c>
      <c r="G6" s="282"/>
      <c r="H6" s="94" t="s">
        <v>106</v>
      </c>
      <c r="I6" s="95"/>
      <c r="J6" s="95"/>
      <c r="K6" s="95"/>
      <c r="L6" s="95"/>
    </row>
    <row r="7" spans="1:13" s="99" customFormat="1" ht="41.25" customHeight="1">
      <c r="A7" s="96"/>
      <c r="B7" s="306" t="s">
        <v>1778</v>
      </c>
      <c r="C7" s="307" t="s">
        <v>441</v>
      </c>
      <c r="D7" s="308" t="s">
        <v>442</v>
      </c>
      <c r="E7" s="295" t="s">
        <v>738</v>
      </c>
      <c r="F7" s="295" t="s">
        <v>804</v>
      </c>
      <c r="G7" s="283"/>
      <c r="H7" s="94" t="s">
        <v>107</v>
      </c>
      <c r="I7" s="95"/>
      <c r="J7" s="95"/>
      <c r="K7" s="95"/>
      <c r="L7" s="95"/>
    </row>
    <row r="8" spans="1:13" s="99" customFormat="1" ht="41.25" customHeight="1">
      <c r="A8" s="96"/>
      <c r="B8" s="306" t="s">
        <v>1779</v>
      </c>
      <c r="C8" s="307" t="s">
        <v>172</v>
      </c>
      <c r="D8" s="308" t="s">
        <v>714</v>
      </c>
      <c r="E8" s="295" t="s">
        <v>731</v>
      </c>
      <c r="F8" s="295" t="s">
        <v>805</v>
      </c>
      <c r="G8" s="283"/>
      <c r="H8" s="94" t="s">
        <v>108</v>
      </c>
      <c r="I8" s="95"/>
      <c r="J8" s="95"/>
      <c r="K8" s="95"/>
      <c r="L8" s="95"/>
    </row>
    <row r="9" spans="1:13" s="99" customFormat="1" ht="41.25" customHeight="1">
      <c r="A9" s="96"/>
      <c r="B9" s="306" t="s">
        <v>1780</v>
      </c>
      <c r="C9" s="307" t="s">
        <v>171</v>
      </c>
      <c r="D9" s="308" t="s">
        <v>445</v>
      </c>
      <c r="E9" s="295" t="s">
        <v>721</v>
      </c>
      <c r="F9" s="295" t="s">
        <v>754</v>
      </c>
      <c r="G9" s="283"/>
      <c r="H9" s="94" t="s">
        <v>109</v>
      </c>
      <c r="I9" s="95"/>
      <c r="J9" s="95"/>
      <c r="K9" s="95"/>
      <c r="L9" s="95"/>
    </row>
    <row r="10" spans="1:13" s="99" customFormat="1" ht="41.25" customHeight="1">
      <c r="A10" s="96"/>
      <c r="B10" s="306" t="s">
        <v>1781</v>
      </c>
      <c r="C10" s="307" t="s">
        <v>441</v>
      </c>
      <c r="D10" s="308" t="s">
        <v>446</v>
      </c>
      <c r="E10" s="295" t="s">
        <v>738</v>
      </c>
      <c r="F10" s="295" t="s">
        <v>753</v>
      </c>
      <c r="G10" s="283"/>
      <c r="H10" s="94" t="s">
        <v>110</v>
      </c>
      <c r="I10" s="95"/>
      <c r="J10" s="95"/>
      <c r="K10" s="95"/>
      <c r="L10" s="95"/>
    </row>
    <row r="11" spans="1:13" s="99" customFormat="1" ht="41.25" customHeight="1">
      <c r="A11" s="96"/>
      <c r="B11" s="306" t="s">
        <v>1782</v>
      </c>
      <c r="C11" s="307" t="s">
        <v>172</v>
      </c>
      <c r="D11" s="308" t="s">
        <v>715</v>
      </c>
      <c r="E11" s="295" t="s">
        <v>731</v>
      </c>
      <c r="F11" s="295" t="s">
        <v>805</v>
      </c>
      <c r="G11" s="283"/>
      <c r="H11" s="94" t="s">
        <v>111</v>
      </c>
      <c r="I11" s="95"/>
      <c r="J11" s="95"/>
      <c r="K11" s="95"/>
      <c r="L11" s="95"/>
    </row>
    <row r="12" spans="1:13" s="99" customFormat="1" ht="41.25" customHeight="1">
      <c r="A12" s="96"/>
      <c r="B12" s="306" t="s">
        <v>1779</v>
      </c>
      <c r="C12" s="307" t="s">
        <v>210</v>
      </c>
      <c r="D12" s="309" t="s">
        <v>442</v>
      </c>
      <c r="E12" s="295" t="s">
        <v>735</v>
      </c>
      <c r="F12" s="295" t="s">
        <v>755</v>
      </c>
      <c r="G12" s="283"/>
      <c r="H12" s="94" t="s">
        <v>112</v>
      </c>
      <c r="I12" s="95"/>
      <c r="J12" s="95"/>
      <c r="K12" s="95"/>
      <c r="L12" s="95"/>
    </row>
    <row r="13" spans="1:13" s="99" customFormat="1" ht="41.25" customHeight="1">
      <c r="A13" s="96"/>
      <c r="B13" s="306" t="s">
        <v>1783</v>
      </c>
      <c r="C13" s="307" t="s">
        <v>210</v>
      </c>
      <c r="D13" s="309" t="s">
        <v>446</v>
      </c>
      <c r="E13" s="295" t="s">
        <v>735</v>
      </c>
      <c r="F13" s="295" t="s">
        <v>755</v>
      </c>
      <c r="G13" s="283"/>
      <c r="H13" s="94" t="s">
        <v>113</v>
      </c>
      <c r="I13" s="95"/>
      <c r="J13" s="95"/>
      <c r="K13" s="95"/>
      <c r="L13" s="95"/>
    </row>
    <row r="14" spans="1:13" s="99" customFormat="1" ht="12.6" customHeight="1">
      <c r="A14" s="96"/>
      <c r="B14" s="306"/>
      <c r="C14" s="307"/>
      <c r="D14" s="308"/>
      <c r="E14" s="295"/>
      <c r="F14" s="295"/>
      <c r="G14" s="283"/>
      <c r="H14" s="94"/>
      <c r="I14" s="95"/>
      <c r="J14" s="95"/>
      <c r="K14" s="95"/>
      <c r="L14" s="95"/>
    </row>
    <row r="15" spans="1:13" s="99" customFormat="1" ht="41.25" customHeight="1">
      <c r="A15" s="96"/>
      <c r="B15" s="306" t="s">
        <v>1784</v>
      </c>
      <c r="C15" s="307" t="s">
        <v>441</v>
      </c>
      <c r="D15" s="308" t="s">
        <v>447</v>
      </c>
      <c r="E15" s="295" t="s">
        <v>738</v>
      </c>
      <c r="F15" s="295" t="s">
        <v>753</v>
      </c>
      <c r="G15" s="283"/>
      <c r="H15" s="94"/>
      <c r="I15" s="95"/>
      <c r="J15" s="95"/>
      <c r="K15" s="95"/>
      <c r="L15" s="95"/>
    </row>
    <row r="16" spans="1:13" s="99" customFormat="1" ht="41.25" customHeight="1">
      <c r="A16" s="96"/>
      <c r="B16" s="306" t="s">
        <v>1782</v>
      </c>
      <c r="C16" s="307" t="s">
        <v>171</v>
      </c>
      <c r="D16" s="308" t="s">
        <v>447</v>
      </c>
      <c r="E16" s="295" t="s">
        <v>721</v>
      </c>
      <c r="F16" s="295" t="s">
        <v>754</v>
      </c>
      <c r="G16" s="283"/>
      <c r="H16" s="94"/>
      <c r="I16" s="95"/>
      <c r="J16" s="95"/>
      <c r="K16" s="95"/>
      <c r="L16" s="95"/>
    </row>
    <row r="17" spans="1:12" s="99" customFormat="1" ht="41.25" customHeight="1">
      <c r="A17" s="96"/>
      <c r="B17" s="306" t="s">
        <v>1785</v>
      </c>
      <c r="C17" s="307" t="s">
        <v>217</v>
      </c>
      <c r="D17" s="308" t="s">
        <v>447</v>
      </c>
      <c r="E17" s="295" t="s">
        <v>723</v>
      </c>
      <c r="F17" s="295" t="s">
        <v>756</v>
      </c>
      <c r="G17" s="283"/>
      <c r="H17" s="94" t="s">
        <v>114</v>
      </c>
      <c r="I17" s="95"/>
      <c r="J17" s="95"/>
      <c r="K17" s="95"/>
      <c r="L17" s="95"/>
    </row>
    <row r="18" spans="1:12" s="99" customFormat="1" ht="42" customHeight="1">
      <c r="A18" s="96"/>
      <c r="B18" s="306" t="s">
        <v>1782</v>
      </c>
      <c r="C18" s="307" t="s">
        <v>210</v>
      </c>
      <c r="D18" s="308" t="s">
        <v>447</v>
      </c>
      <c r="E18" s="295" t="s">
        <v>735</v>
      </c>
      <c r="F18" s="295" t="s">
        <v>755</v>
      </c>
      <c r="G18" s="283"/>
      <c r="H18" s="94" t="s">
        <v>115</v>
      </c>
      <c r="I18" s="95"/>
      <c r="J18" s="95"/>
      <c r="K18" s="95"/>
      <c r="L18" s="95"/>
    </row>
    <row r="19" spans="1:12" s="99" customFormat="1" ht="43.5" customHeight="1">
      <c r="A19" s="96"/>
      <c r="B19" s="306" t="s">
        <v>1786</v>
      </c>
      <c r="C19" s="307" t="s">
        <v>275</v>
      </c>
      <c r="D19" s="308" t="s">
        <v>447</v>
      </c>
      <c r="E19" s="295" t="s">
        <v>726</v>
      </c>
      <c r="F19" s="295" t="s">
        <v>757</v>
      </c>
      <c r="G19" s="283"/>
      <c r="H19" s="110" t="s">
        <v>40</v>
      </c>
      <c r="I19" s="100"/>
      <c r="J19" s="100"/>
      <c r="K19" s="100"/>
      <c r="L19" s="100"/>
    </row>
    <row r="20" spans="1:12" s="99" customFormat="1" ht="43.5" customHeight="1">
      <c r="A20" s="96"/>
      <c r="B20" s="522" t="str">
        <f>'YARIŞMA BİLGİLERİ'!F21</f>
        <v>Bayanlar</v>
      </c>
      <c r="C20" s="523"/>
      <c r="D20" s="524" t="s">
        <v>96</v>
      </c>
      <c r="E20" s="524"/>
      <c r="F20" s="525"/>
      <c r="G20" s="283"/>
      <c r="H20" s="109" t="s">
        <v>36</v>
      </c>
      <c r="I20" s="100"/>
      <c r="J20" s="100"/>
      <c r="K20" s="100"/>
      <c r="L20" s="100"/>
    </row>
    <row r="21" spans="1:12" s="99" customFormat="1" ht="43.5" customHeight="1">
      <c r="A21" s="96"/>
      <c r="B21" s="125" t="s">
        <v>9</v>
      </c>
      <c r="C21" s="125" t="s">
        <v>10</v>
      </c>
      <c r="D21" s="125" t="s">
        <v>443</v>
      </c>
      <c r="E21" s="125" t="s">
        <v>298</v>
      </c>
      <c r="F21" s="125" t="s">
        <v>299</v>
      </c>
      <c r="G21" s="283"/>
      <c r="H21" s="109" t="s">
        <v>37</v>
      </c>
      <c r="I21" s="100"/>
      <c r="J21" s="100"/>
      <c r="K21" s="100"/>
      <c r="L21" s="100"/>
    </row>
    <row r="22" spans="1:12" s="99" customFormat="1" ht="8.25" customHeight="1">
      <c r="A22" s="96"/>
      <c r="B22" s="97"/>
      <c r="C22" s="123"/>
      <c r="D22" s="124"/>
      <c r="E22" s="295"/>
      <c r="F22" s="98"/>
      <c r="G22" s="283"/>
      <c r="H22" s="109" t="s">
        <v>38</v>
      </c>
      <c r="I22" s="100"/>
      <c r="J22" s="100"/>
      <c r="K22" s="100"/>
      <c r="L22" s="100"/>
    </row>
    <row r="23" spans="1:12" s="101" customFormat="1" ht="40.5" customHeight="1">
      <c r="A23" s="96"/>
      <c r="B23" s="306" t="s">
        <v>1788</v>
      </c>
      <c r="C23" s="307" t="s">
        <v>221</v>
      </c>
      <c r="D23" s="308" t="s">
        <v>448</v>
      </c>
      <c r="E23" s="310" t="s">
        <v>722</v>
      </c>
      <c r="F23" s="310" t="s">
        <v>741</v>
      </c>
      <c r="G23" s="284"/>
      <c r="H23" s="109" t="s">
        <v>39</v>
      </c>
      <c r="I23" s="100"/>
      <c r="J23" s="100"/>
      <c r="K23" s="100"/>
      <c r="L23" s="100"/>
    </row>
    <row r="24" spans="1:12" s="101" customFormat="1" ht="40.5" customHeight="1">
      <c r="A24" s="96"/>
      <c r="B24" s="306" t="s">
        <v>1789</v>
      </c>
      <c r="C24" s="307" t="s">
        <v>211</v>
      </c>
      <c r="D24" s="308" t="s">
        <v>442</v>
      </c>
      <c r="E24" s="310" t="s">
        <v>736</v>
      </c>
      <c r="F24" s="310" t="s">
        <v>752</v>
      </c>
      <c r="G24" s="284"/>
      <c r="H24" s="110" t="s">
        <v>44</v>
      </c>
      <c r="I24" s="100"/>
      <c r="J24" s="102"/>
      <c r="K24" s="102"/>
      <c r="L24" s="102"/>
    </row>
    <row r="25" spans="1:12" s="101" customFormat="1" ht="40.5" customHeight="1">
      <c r="A25" s="96"/>
      <c r="B25" s="306" t="s">
        <v>1789</v>
      </c>
      <c r="C25" s="307" t="s">
        <v>174</v>
      </c>
      <c r="D25" s="309" t="s">
        <v>442</v>
      </c>
      <c r="E25" s="310" t="s">
        <v>733</v>
      </c>
      <c r="F25" s="310" t="s">
        <v>748</v>
      </c>
      <c r="G25" s="284"/>
      <c r="H25" s="108" t="s">
        <v>41</v>
      </c>
      <c r="I25" s="103"/>
      <c r="J25" s="102"/>
      <c r="K25" s="102"/>
      <c r="L25" s="102"/>
    </row>
    <row r="26" spans="1:12" s="99" customFormat="1" ht="40.5" customHeight="1">
      <c r="A26" s="96"/>
      <c r="B26" s="306" t="s">
        <v>1790</v>
      </c>
      <c r="C26" s="307" t="s">
        <v>211</v>
      </c>
      <c r="D26" s="309" t="s">
        <v>446</v>
      </c>
      <c r="E26" s="310" t="s">
        <v>736</v>
      </c>
      <c r="F26" s="310" t="s">
        <v>752</v>
      </c>
      <c r="G26" s="283"/>
      <c r="H26" s="108" t="s">
        <v>42</v>
      </c>
      <c r="I26" s="103"/>
      <c r="J26" s="102"/>
      <c r="K26" s="102"/>
      <c r="L26" s="102"/>
    </row>
    <row r="27" spans="1:12" s="99" customFormat="1" ht="40.5" customHeight="1">
      <c r="A27" s="96"/>
      <c r="B27" s="306" t="s">
        <v>1790</v>
      </c>
      <c r="C27" s="307" t="s">
        <v>174</v>
      </c>
      <c r="D27" s="309" t="s">
        <v>446</v>
      </c>
      <c r="E27" s="310" t="s">
        <v>733</v>
      </c>
      <c r="F27" s="310" t="s">
        <v>748</v>
      </c>
      <c r="G27" s="283"/>
      <c r="H27" s="108" t="s">
        <v>43</v>
      </c>
      <c r="I27" s="103"/>
      <c r="J27" s="102"/>
      <c r="K27" s="102"/>
      <c r="L27" s="102"/>
    </row>
    <row r="28" spans="1:12" s="99" customFormat="1" ht="40.5" customHeight="1">
      <c r="A28" s="96"/>
      <c r="B28" s="306" t="s">
        <v>1791</v>
      </c>
      <c r="C28" s="307" t="s">
        <v>218</v>
      </c>
      <c r="D28" s="308" t="s">
        <v>447</v>
      </c>
      <c r="E28" s="310" t="s">
        <v>732</v>
      </c>
      <c r="F28" s="310" t="s">
        <v>750</v>
      </c>
      <c r="G28" s="282"/>
      <c r="J28" s="104"/>
      <c r="K28" s="104"/>
      <c r="L28" s="104"/>
    </row>
    <row r="29" spans="1:12" s="99" customFormat="1" ht="40.5" customHeight="1">
      <c r="A29" s="96"/>
      <c r="B29" s="306" t="s">
        <v>1791</v>
      </c>
      <c r="C29" s="307" t="s">
        <v>449</v>
      </c>
      <c r="D29" s="308" t="s">
        <v>447</v>
      </c>
      <c r="E29" s="310" t="s">
        <v>728</v>
      </c>
      <c r="F29" s="310" t="s">
        <v>745</v>
      </c>
      <c r="G29" s="283"/>
    </row>
    <row r="30" spans="1:12" s="99" customFormat="1" ht="40.5" customHeight="1">
      <c r="A30" s="96"/>
      <c r="B30" s="306" t="s">
        <v>1792</v>
      </c>
      <c r="C30" s="307" t="s">
        <v>221</v>
      </c>
      <c r="D30" s="308" t="s">
        <v>447</v>
      </c>
      <c r="E30" s="310" t="s">
        <v>722</v>
      </c>
      <c r="F30" s="310" t="s">
        <v>741</v>
      </c>
      <c r="G30" s="283"/>
    </row>
    <row r="31" spans="1:12" s="99" customFormat="1" ht="40.5" customHeight="1">
      <c r="A31" s="96"/>
      <c r="B31" s="306" t="s">
        <v>1791</v>
      </c>
      <c r="C31" s="307" t="s">
        <v>174</v>
      </c>
      <c r="D31" s="308" t="s">
        <v>447</v>
      </c>
      <c r="E31" s="310" t="s">
        <v>733</v>
      </c>
      <c r="F31" s="310" t="s">
        <v>748</v>
      </c>
      <c r="G31" s="283"/>
    </row>
    <row r="32" spans="1:12" s="99" customFormat="1" ht="40.5" customHeight="1">
      <c r="A32" s="96"/>
      <c r="B32" s="306" t="s">
        <v>1791</v>
      </c>
      <c r="C32" s="307" t="s">
        <v>211</v>
      </c>
      <c r="D32" s="308" t="s">
        <v>447</v>
      </c>
      <c r="E32" s="310" t="s">
        <v>736</v>
      </c>
      <c r="F32" s="310" t="s">
        <v>752</v>
      </c>
      <c r="G32" s="283"/>
    </row>
    <row r="33" spans="1:12" s="99" customFormat="1" ht="40.5" customHeight="1">
      <c r="A33" s="96"/>
      <c r="B33" s="306" t="s">
        <v>1793</v>
      </c>
      <c r="C33" s="307" t="s">
        <v>173</v>
      </c>
      <c r="D33" s="308" t="s">
        <v>447</v>
      </c>
      <c r="E33" s="310" t="s">
        <v>724</v>
      </c>
      <c r="F33" s="310" t="s">
        <v>742</v>
      </c>
      <c r="G33" s="283"/>
    </row>
    <row r="34" spans="1:12" s="99" customFormat="1" ht="12.6" customHeight="1">
      <c r="A34" s="96"/>
      <c r="B34" s="306"/>
      <c r="C34" s="307"/>
      <c r="D34" s="308"/>
      <c r="E34" s="310"/>
      <c r="F34" s="310"/>
      <c r="G34" s="283"/>
      <c r="H34" s="105"/>
      <c r="I34" s="105"/>
      <c r="J34" s="105"/>
      <c r="K34" s="105"/>
      <c r="L34" s="105"/>
    </row>
    <row r="35" spans="1:12" s="105" customFormat="1" ht="40.5" customHeight="1">
      <c r="A35" s="96"/>
      <c r="B35" s="306" t="s">
        <v>1794</v>
      </c>
      <c r="C35" s="307" t="s">
        <v>272</v>
      </c>
      <c r="D35" s="308" t="s">
        <v>447</v>
      </c>
      <c r="E35" s="310" t="s">
        <v>729</v>
      </c>
      <c r="F35" s="310" t="s">
        <v>746</v>
      </c>
      <c r="G35" s="285"/>
    </row>
    <row r="36" spans="1:12" s="105" customFormat="1" ht="17.25" customHeight="1">
      <c r="A36" s="96"/>
      <c r="B36" s="311"/>
      <c r="C36" s="311"/>
      <c r="D36" s="311"/>
      <c r="E36" s="312"/>
      <c r="F36" s="312"/>
      <c r="G36" s="285"/>
    </row>
    <row r="37" spans="1:12" s="105" customFormat="1" ht="38.25" customHeight="1">
      <c r="A37" s="96"/>
      <c r="B37" s="528" t="str">
        <f>'YARIŞMA BİLGİLERİ'!F21</f>
        <v>Bayanlar</v>
      </c>
      <c r="C37" s="529"/>
      <c r="D37" s="526" t="s">
        <v>297</v>
      </c>
      <c r="E37" s="526"/>
      <c r="F37" s="527"/>
      <c r="G37" s="285"/>
    </row>
    <row r="38" spans="1:12" s="105" customFormat="1" ht="52.5" customHeight="1">
      <c r="A38" s="96"/>
      <c r="B38" s="313" t="s">
        <v>9</v>
      </c>
      <c r="C38" s="313" t="s">
        <v>10</v>
      </c>
      <c r="D38" s="313" t="s">
        <v>45</v>
      </c>
      <c r="E38" s="313" t="s">
        <v>298</v>
      </c>
      <c r="F38" s="313" t="s">
        <v>299</v>
      </c>
      <c r="G38" s="285"/>
      <c r="H38" s="106"/>
      <c r="I38" s="106"/>
      <c r="J38" s="106"/>
      <c r="K38" s="106"/>
      <c r="L38" s="106"/>
    </row>
    <row r="39" spans="1:12" s="106" customFormat="1" ht="41.25" customHeight="1">
      <c r="A39" s="96"/>
      <c r="B39" s="306" t="s">
        <v>1787</v>
      </c>
      <c r="C39" s="307" t="s">
        <v>444</v>
      </c>
      <c r="D39" s="308" t="s">
        <v>716</v>
      </c>
      <c r="E39" s="310" t="s">
        <v>734</v>
      </c>
      <c r="F39" s="310" t="s">
        <v>749</v>
      </c>
      <c r="G39" s="286"/>
    </row>
    <row r="40" spans="1:12" s="106" customFormat="1" ht="34.5" customHeight="1">
      <c r="A40" s="96"/>
      <c r="B40" s="306" t="s">
        <v>1795</v>
      </c>
      <c r="C40" s="307" t="s">
        <v>717</v>
      </c>
      <c r="D40" s="308" t="s">
        <v>448</v>
      </c>
      <c r="E40" s="310" t="s">
        <v>727</v>
      </c>
      <c r="F40" s="310" t="s">
        <v>744</v>
      </c>
      <c r="G40" s="286"/>
    </row>
    <row r="41" spans="1:12" s="106" customFormat="1" ht="47.25" customHeight="1">
      <c r="A41" s="96"/>
      <c r="B41" s="306" t="s">
        <v>1796</v>
      </c>
      <c r="C41" s="307" t="s">
        <v>444</v>
      </c>
      <c r="D41" s="309" t="s">
        <v>718</v>
      </c>
      <c r="E41" s="310" t="s">
        <v>734</v>
      </c>
      <c r="F41" s="310" t="s">
        <v>749</v>
      </c>
      <c r="G41" s="286"/>
    </row>
    <row r="42" spans="1:12" s="106" customFormat="1" ht="36.75" customHeight="1">
      <c r="A42" s="96"/>
      <c r="B42" s="306" t="s">
        <v>1795</v>
      </c>
      <c r="C42" s="307" t="s">
        <v>271</v>
      </c>
      <c r="D42" s="309" t="s">
        <v>450</v>
      </c>
      <c r="E42" s="310" t="s">
        <v>737</v>
      </c>
      <c r="F42" s="310" t="s">
        <v>751</v>
      </c>
      <c r="G42" s="286"/>
    </row>
    <row r="43" spans="1:12" s="106" customFormat="1" ht="47.25" customHeight="1">
      <c r="A43" s="96"/>
      <c r="B43" s="306" t="s">
        <v>1797</v>
      </c>
      <c r="C43" s="307" t="s">
        <v>444</v>
      </c>
      <c r="D43" s="309" t="s">
        <v>447</v>
      </c>
      <c r="E43" s="310" t="s">
        <v>734</v>
      </c>
      <c r="F43" s="310" t="s">
        <v>749</v>
      </c>
      <c r="G43" s="286"/>
    </row>
    <row r="44" spans="1:12" s="106" customFormat="1" ht="51" customHeight="1">
      <c r="A44" s="96"/>
      <c r="B44" s="306" t="s">
        <v>1798</v>
      </c>
      <c r="C44" s="307" t="s">
        <v>717</v>
      </c>
      <c r="D44" s="309" t="s">
        <v>447</v>
      </c>
      <c r="E44" s="310" t="s">
        <v>727</v>
      </c>
      <c r="F44" s="310" t="s">
        <v>744</v>
      </c>
      <c r="G44" s="286"/>
    </row>
    <row r="45" spans="1:12" s="106" customFormat="1" ht="56.25" customHeight="1">
      <c r="A45" s="96"/>
      <c r="B45" s="306" t="s">
        <v>1799</v>
      </c>
      <c r="C45" s="307" t="s">
        <v>209</v>
      </c>
      <c r="D45" s="309" t="s">
        <v>447</v>
      </c>
      <c r="E45" s="310" t="s">
        <v>725</v>
      </c>
      <c r="F45" s="310" t="s">
        <v>743</v>
      </c>
      <c r="G45" s="286"/>
    </row>
    <row r="46" spans="1:12" s="106" customFormat="1" ht="49.5" customHeight="1">
      <c r="A46" s="96"/>
      <c r="B46" s="306" t="s">
        <v>1797</v>
      </c>
      <c r="C46" s="307" t="s">
        <v>273</v>
      </c>
      <c r="D46" s="308" t="s">
        <v>447</v>
      </c>
      <c r="E46" s="310" t="s">
        <v>730</v>
      </c>
      <c r="F46" s="310" t="s">
        <v>747</v>
      </c>
      <c r="G46" s="286"/>
      <c r="H46" s="91"/>
      <c r="I46" s="91"/>
      <c r="J46" s="91"/>
      <c r="K46" s="91"/>
      <c r="L46" s="91"/>
    </row>
    <row r="47" spans="1:12">
      <c r="A47" s="96"/>
      <c r="B47" s="282"/>
      <c r="C47" s="282"/>
      <c r="D47" s="282"/>
      <c r="E47" s="287"/>
      <c r="F47" s="282"/>
      <c r="G47" s="282"/>
    </row>
    <row r="48" spans="1:12" ht="34.5" customHeight="1">
      <c r="B48" s="106"/>
      <c r="C48" s="106"/>
      <c r="D48" s="106"/>
      <c r="E48" s="106"/>
    </row>
    <row r="49" spans="2:5" ht="34.5" customHeight="1">
      <c r="B49" s="106"/>
      <c r="C49" s="106"/>
      <c r="D49" s="106"/>
      <c r="E49" s="106"/>
    </row>
    <row r="50" spans="2:5" ht="34.5" customHeight="1"/>
    <row r="51" spans="2:5" ht="34.5" customHeight="1"/>
    <row r="52" spans="2:5" ht="34.5" customHeight="1"/>
    <row r="53" spans="2:5" ht="34.5" customHeight="1"/>
    <row r="54" spans="2:5" ht="34.5" customHeight="1"/>
  </sheetData>
  <mergeCells count="10">
    <mergeCell ref="H1:H3"/>
    <mergeCell ref="B5:C5"/>
    <mergeCell ref="B20:C20"/>
    <mergeCell ref="D20:F20"/>
    <mergeCell ref="D37:F37"/>
    <mergeCell ref="B37:C37"/>
    <mergeCell ref="B2:F2"/>
    <mergeCell ref="B3:F3"/>
    <mergeCell ref="B4:F4"/>
    <mergeCell ref="D5:F5"/>
  </mergeCells>
  <phoneticPr fontId="1" type="noConversion"/>
  <printOptions horizontalCentered="1" verticalCentered="1"/>
  <pageMargins left="0.59055118110236227" right="0.15748031496062992" top="0.59055118110236227" bottom="0.43307086614173229" header="0.35433070866141736" footer="0.27559055118110237"/>
  <pageSetup paperSize="9" scale="44"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tabColor rgb="FF00B05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663</v>
      </c>
      <c r="E3" s="579"/>
      <c r="F3" s="292"/>
      <c r="G3" s="580" t="s">
        <v>304</v>
      </c>
      <c r="H3" s="580"/>
      <c r="I3" s="584" t="str">
        <f>'YARIŞMA PROGRAMI'!E24</f>
        <v>64,25-Oksana MERT</v>
      </c>
      <c r="J3" s="584"/>
      <c r="K3" s="581" t="s">
        <v>388</v>
      </c>
      <c r="L3" s="581"/>
      <c r="M3" s="583" t="str">
        <f>'YARIŞMA PROGRAMI'!F24</f>
        <v>55.96-HÜSNİYE KESKİN</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PROGRAMI'!B24</f>
        <v>10 Mayıs 2015 - 09.30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1709</v>
      </c>
      <c r="C8" s="228">
        <f>IF(ISERROR(VLOOKUP(B8,'KAYIT LİSTESİ'!$B$4:$H$904,2,0)),"",(VLOOKUP(B8,'KAYIT LİSTESİ'!$B$4:$H$904,2,0)))</f>
        <v>49</v>
      </c>
      <c r="D8" s="87">
        <f>IF(ISERROR(VLOOKUP(B8,'KAYIT LİSTESİ'!$B$4:$H$904,4,0)),"",(VLOOKUP(B8,'KAYIT LİSTESİ'!$B$4:$H$904,4,0)))</f>
        <v>34029</v>
      </c>
      <c r="E8" s="185" t="str">
        <f>IF(ISERROR(VLOOKUP(B8,'KAYIT LİSTESİ'!$B$4:$H$904,5,0)),"",(VLOOKUP(B8,'KAYIT LİSTESİ'!$B$4:$H$904,5,0)))</f>
        <v>ELCİN KAYA</v>
      </c>
      <c r="F8" s="185" t="str">
        <f>IF(ISERROR(VLOOKUP(B8,'KAYIT LİSTESİ'!$B$4:$H$904,6,0)),"",(VLOOKUP(B8,'KAYIT LİSTESİ'!$B$4:$H$904,6,0)))</f>
        <v>AYDIN-ADNAN MENDERES ÜNİVERSİTESİ</v>
      </c>
      <c r="G8" s="170">
        <v>3824</v>
      </c>
      <c r="H8" s="170">
        <v>4334</v>
      </c>
      <c r="I8" s="170" t="s">
        <v>1827</v>
      </c>
      <c r="J8" s="170">
        <f t="shared" ref="J8:J21" si="0">MAX(G8:I8)</f>
        <v>4334</v>
      </c>
      <c r="K8" s="199"/>
      <c r="L8" s="199"/>
      <c r="M8" s="199"/>
      <c r="N8" s="433">
        <f t="shared" ref="N8:N20" si="1">MAX(G8:M8)</f>
        <v>4334</v>
      </c>
      <c r="O8" s="228"/>
      <c r="P8" s="236"/>
      <c r="Q8" s="226">
        <v>219</v>
      </c>
      <c r="R8" s="225">
        <v>8</v>
      </c>
    </row>
    <row r="9" spans="1:18" s="76" customFormat="1" ht="36.75" customHeight="1">
      <c r="A9" s="85">
        <v>2</v>
      </c>
      <c r="B9" s="86" t="s">
        <v>1702</v>
      </c>
      <c r="C9" s="228">
        <f>IF(ISERROR(VLOOKUP(B9,'KAYIT LİSTESİ'!$B$4:$H$904,2,0)),"",(VLOOKUP(B9,'KAYIT LİSTESİ'!$B$4:$H$904,2,0)))</f>
        <v>176</v>
      </c>
      <c r="D9" s="87">
        <f>IF(ISERROR(VLOOKUP(B9,'KAYIT LİSTESİ'!$B$4:$H$904,4,0)),"",(VLOOKUP(B9,'KAYIT LİSTESİ'!$B$4:$H$904,4,0)))</f>
        <v>33811</v>
      </c>
      <c r="E9" s="185" t="str">
        <f>IF(ISERROR(VLOOKUP(B9,'KAYIT LİSTESİ'!$B$4:$H$904,5,0)),"",(VLOOKUP(B9,'KAYIT LİSTESİ'!$B$4:$H$904,5,0)))</f>
        <v>ELİF BERK</v>
      </c>
      <c r="F9" s="185" t="str">
        <f>IF(ISERROR(VLOOKUP(B9,'KAYIT LİSTESİ'!$B$4:$H$904,6,0)),"",(VLOOKUP(B9,'KAYIT LİSTESİ'!$B$4:$H$904,6,0)))</f>
        <v>KOCAELİ-KOCAELİ ÜNİVERSİTESİ</v>
      </c>
      <c r="G9" s="170" t="s">
        <v>1835</v>
      </c>
      <c r="H9" s="170" t="s">
        <v>1835</v>
      </c>
      <c r="I9" s="170">
        <v>3348</v>
      </c>
      <c r="J9" s="170">
        <f t="shared" si="0"/>
        <v>3348</v>
      </c>
      <c r="K9" s="199"/>
      <c r="L9" s="199"/>
      <c r="M9" s="199"/>
      <c r="N9" s="433">
        <f t="shared" si="1"/>
        <v>3348</v>
      </c>
      <c r="O9" s="228"/>
      <c r="P9" s="236"/>
      <c r="Q9" s="226">
        <v>227</v>
      </c>
      <c r="R9" s="225">
        <v>9</v>
      </c>
    </row>
    <row r="10" spans="1:18" s="76" customFormat="1" ht="36.75" customHeight="1">
      <c r="A10" s="85">
        <v>3</v>
      </c>
      <c r="B10" s="86" t="s">
        <v>1704</v>
      </c>
      <c r="C10" s="228">
        <f>IF(ISERROR(VLOOKUP(B10,'KAYIT LİSTESİ'!$B$4:$H$904,2,0)),"",(VLOOKUP(B10,'KAYIT LİSTESİ'!$B$4:$H$904,2,0)))</f>
        <v>141</v>
      </c>
      <c r="D10" s="87">
        <f>IF(ISERROR(VLOOKUP(B10,'KAYIT LİSTESİ'!$B$4:$H$904,4,0)),"",(VLOOKUP(B10,'KAYIT LİSTESİ'!$B$4:$H$904,4,0)))</f>
        <v>34720</v>
      </c>
      <c r="E10" s="185" t="str">
        <f>IF(ISERROR(VLOOKUP(B10,'KAYIT LİSTESİ'!$B$4:$H$904,5,0)),"",(VLOOKUP(B10,'KAYIT LİSTESİ'!$B$4:$H$904,5,0)))</f>
        <v>ZEHRA DEMİRCAN</v>
      </c>
      <c r="F10" s="185" t="str">
        <f>IF(ISERROR(VLOOKUP(B10,'KAYIT LİSTESİ'!$B$4:$H$904,6,0)),"",(VLOOKUP(B10,'KAYIT LİSTESİ'!$B$4:$H$904,6,0)))</f>
        <v>KKTC-DOĞU AKDENİZ ÜNİVERSİTESİ</v>
      </c>
      <c r="G10" s="170" t="s">
        <v>1835</v>
      </c>
      <c r="H10" s="170">
        <v>2525</v>
      </c>
      <c r="I10" s="170">
        <v>2835</v>
      </c>
      <c r="J10" s="170">
        <f t="shared" si="0"/>
        <v>2835</v>
      </c>
      <c r="K10" s="199"/>
      <c r="L10" s="199"/>
      <c r="M10" s="199"/>
      <c r="N10" s="433">
        <f t="shared" si="1"/>
        <v>2835</v>
      </c>
      <c r="O10" s="228"/>
      <c r="P10" s="236"/>
      <c r="Q10" s="226">
        <v>235</v>
      </c>
      <c r="R10" s="225">
        <v>10</v>
      </c>
    </row>
    <row r="11" spans="1:18" s="76" customFormat="1" ht="36.75" customHeight="1">
      <c r="A11" s="85">
        <v>4</v>
      </c>
      <c r="B11" s="86" t="s">
        <v>1708</v>
      </c>
      <c r="C11" s="228">
        <f>IF(ISERROR(VLOOKUP(B11,'KAYIT LİSTESİ'!$B$4:$H$904,2,0)),"",(VLOOKUP(B11,'KAYIT LİSTESİ'!$B$4:$H$904,2,0)))</f>
        <v>240</v>
      </c>
      <c r="D11" s="87" t="str">
        <f>IF(ISERROR(VLOOKUP(B11,'KAYIT LİSTESİ'!$B$4:$H$904,4,0)),"",(VLOOKUP(B11,'KAYIT LİSTESİ'!$B$4:$H$904,4,0)))</f>
        <v>21.04.1993</v>
      </c>
      <c r="E11" s="185" t="str">
        <f>IF(ISERROR(VLOOKUP(B11,'KAYIT LİSTESİ'!$B$4:$H$904,5,0)),"",(VLOOKUP(B11,'KAYIT LİSTESİ'!$B$4:$H$904,5,0)))</f>
        <v>ELİF KOÇAK</v>
      </c>
      <c r="F11" s="185" t="str">
        <f>IF(ISERROR(VLOOKUP(B11,'KAYIT LİSTESİ'!$B$4:$H$904,6,0)),"",(VLOOKUP(B11,'KAYIT LİSTESİ'!$B$4:$H$904,6,0)))</f>
        <v>ESKİŞEHİR-ANADOLU ÜNİVERSİTESİ</v>
      </c>
      <c r="G11" s="170">
        <v>2797</v>
      </c>
      <c r="H11" s="170">
        <v>2813</v>
      </c>
      <c r="I11" s="170">
        <v>2835</v>
      </c>
      <c r="J11" s="170">
        <f t="shared" si="0"/>
        <v>2835</v>
      </c>
      <c r="K11" s="199"/>
      <c r="L11" s="199"/>
      <c r="M11" s="199"/>
      <c r="N11" s="433">
        <f t="shared" si="1"/>
        <v>2835</v>
      </c>
      <c r="O11" s="228"/>
      <c r="P11" s="236"/>
      <c r="Q11" s="226">
        <v>243</v>
      </c>
      <c r="R11" s="225">
        <v>11</v>
      </c>
    </row>
    <row r="12" spans="1:18" s="76" customFormat="1" ht="36.75" customHeight="1">
      <c r="A12" s="85">
        <v>5</v>
      </c>
      <c r="B12" s="86" t="s">
        <v>1699</v>
      </c>
      <c r="C12" s="228">
        <f>IF(ISERROR(VLOOKUP(B12,'KAYIT LİSTESİ'!$B$4:$H$904,2,0)),"",(VLOOKUP(B12,'KAYIT LİSTESİ'!$B$4:$H$904,2,0)))</f>
        <v>31</v>
      </c>
      <c r="D12" s="87">
        <f>IF(ISERROR(VLOOKUP(B12,'KAYIT LİSTESİ'!$B$4:$H$904,4,0)),"",(VLOOKUP(B12,'KAYIT LİSTESİ'!$B$4:$H$904,4,0)))</f>
        <v>33973</v>
      </c>
      <c r="E12" s="185" t="str">
        <f>IF(ISERROR(VLOOKUP(B12,'KAYIT LİSTESİ'!$B$4:$H$904,5,0)),"",(VLOOKUP(B12,'KAYIT LİSTESİ'!$B$4:$H$904,5,0)))</f>
        <v>EDA ERBAY</v>
      </c>
      <c r="F12" s="185" t="str">
        <f>IF(ISERROR(VLOOKUP(B12,'KAYIT LİSTESİ'!$B$4:$H$904,6,0)),"",(VLOOKUP(B12,'KAYIT LİSTESİ'!$B$4:$H$904,6,0)))</f>
        <v>BURSA-ULUDAĞ ÜNİVERSİTESİ</v>
      </c>
      <c r="G12" s="170" t="s">
        <v>1835</v>
      </c>
      <c r="H12" s="170">
        <v>2379</v>
      </c>
      <c r="I12" s="170">
        <v>2696</v>
      </c>
      <c r="J12" s="170">
        <f t="shared" si="0"/>
        <v>2696</v>
      </c>
      <c r="K12" s="199"/>
      <c r="L12" s="199"/>
      <c r="M12" s="199"/>
      <c r="N12" s="433">
        <f t="shared" si="1"/>
        <v>2696</v>
      </c>
      <c r="O12" s="228"/>
      <c r="P12" s="236"/>
      <c r="Q12" s="226">
        <v>251</v>
      </c>
      <c r="R12" s="225">
        <v>12</v>
      </c>
    </row>
    <row r="13" spans="1:18" s="76" customFormat="1" ht="36.75" customHeight="1">
      <c r="A13" s="85">
        <v>6</v>
      </c>
      <c r="B13" s="86" t="s">
        <v>1712</v>
      </c>
      <c r="C13" s="228">
        <f>IF(ISERROR(VLOOKUP(B13,'KAYIT LİSTESİ'!$B$4:$H$904,2,0)),"",(VLOOKUP(B13,'KAYIT LİSTESİ'!$B$4:$H$904,2,0)))</f>
        <v>215</v>
      </c>
      <c r="D13" s="87">
        <f>IF(ISERROR(VLOOKUP(B13,'KAYIT LİSTESİ'!$B$4:$H$904,4,0)),"",(VLOOKUP(B13,'KAYIT LİSTESİ'!$B$4:$H$904,4,0)))</f>
        <v>34907</v>
      </c>
      <c r="E13" s="185" t="str">
        <f>IF(ISERROR(VLOOKUP(B13,'KAYIT LİSTESİ'!$B$4:$H$904,5,0)),"",(VLOOKUP(B13,'KAYIT LİSTESİ'!$B$4:$H$904,5,0)))</f>
        <v>SARE BOSTANCI</v>
      </c>
      <c r="F13" s="185" t="str">
        <f>IF(ISERROR(VLOOKUP(B13,'KAYIT LİSTESİ'!$B$4:$H$904,6,0)),"",(VLOOKUP(B13,'KAYIT LİSTESİ'!$B$4:$H$904,6,0)))</f>
        <v>ZONGULDAK-BÜLENT ECEVİT ÜNİVERSİTESİ</v>
      </c>
      <c r="G13" s="170">
        <v>2236</v>
      </c>
      <c r="H13" s="170">
        <v>2599</v>
      </c>
      <c r="I13" s="170" t="s">
        <v>1835</v>
      </c>
      <c r="J13" s="170">
        <f t="shared" si="0"/>
        <v>2599</v>
      </c>
      <c r="K13" s="199"/>
      <c r="L13" s="199"/>
      <c r="M13" s="199"/>
      <c r="N13" s="433">
        <f t="shared" si="1"/>
        <v>2599</v>
      </c>
      <c r="O13" s="228"/>
      <c r="P13" s="236"/>
      <c r="Q13" s="226">
        <v>259</v>
      </c>
      <c r="R13" s="225">
        <v>13</v>
      </c>
    </row>
    <row r="14" spans="1:18" s="76" customFormat="1" ht="36.75" customHeight="1">
      <c r="A14" s="85">
        <v>7</v>
      </c>
      <c r="B14" s="86" t="s">
        <v>1701</v>
      </c>
      <c r="C14" s="228">
        <f>IF(ISERROR(VLOOKUP(B14,'KAYIT LİSTESİ'!$B$4:$H$904,2,0)),"",(VLOOKUP(B14,'KAYIT LİSTESİ'!$B$4:$H$904,2,0)))</f>
        <v>235</v>
      </c>
      <c r="D14" s="87">
        <f>IF(ISERROR(VLOOKUP(B14,'KAYIT LİSTESİ'!$B$4:$H$904,4,0)),"",(VLOOKUP(B14,'KAYIT LİSTESİ'!$B$4:$H$904,4,0)))</f>
        <v>34661</v>
      </c>
      <c r="E14" s="185" t="str">
        <f>IF(ISERROR(VLOOKUP(B14,'KAYIT LİSTESİ'!$B$4:$H$904,5,0)),"",(VLOOKUP(B14,'KAYIT LİSTESİ'!$B$4:$H$904,5,0)))</f>
        <v>NİCOLE BERMUDEZ</v>
      </c>
      <c r="F14" s="185" t="str">
        <f>IF(ISERROR(VLOOKUP(B14,'KAYIT LİSTESİ'!$B$4:$H$904,6,0)),"",(VLOOKUP(B14,'KAYIT LİSTESİ'!$B$4:$H$904,6,0)))</f>
        <v>İSTANBUL-BOĞAZİÇİ ÜNİVERSİTESİ</v>
      </c>
      <c r="G14" s="170">
        <v>2405</v>
      </c>
      <c r="H14" s="170">
        <v>2429</v>
      </c>
      <c r="I14" s="170">
        <v>2079</v>
      </c>
      <c r="J14" s="170">
        <f t="shared" si="0"/>
        <v>2429</v>
      </c>
      <c r="K14" s="199"/>
      <c r="L14" s="199"/>
      <c r="M14" s="199"/>
      <c r="N14" s="433">
        <f t="shared" si="1"/>
        <v>2429</v>
      </c>
      <c r="O14" s="228"/>
      <c r="P14" s="236"/>
      <c r="Q14" s="226">
        <v>267</v>
      </c>
      <c r="R14" s="225">
        <v>14</v>
      </c>
    </row>
    <row r="15" spans="1:18" s="76" customFormat="1" ht="36.75" customHeight="1">
      <c r="A15" s="85">
        <v>8</v>
      </c>
      <c r="B15" s="86" t="s">
        <v>1698</v>
      </c>
      <c r="C15" s="228">
        <f>IF(ISERROR(VLOOKUP(B15,'KAYIT LİSTESİ'!$B$4:$H$904,2,0)),"",(VLOOKUP(B15,'KAYIT LİSTESİ'!$B$4:$H$904,2,0)))</f>
        <v>45</v>
      </c>
      <c r="D15" s="87">
        <f>IF(ISERROR(VLOOKUP(B15,'KAYIT LİSTESİ'!$B$4:$H$904,4,0)),"",(VLOOKUP(B15,'KAYIT LİSTESİ'!$B$4:$H$904,4,0)))</f>
        <v>34712</v>
      </c>
      <c r="E15" s="185" t="str">
        <f>IF(ISERROR(VLOOKUP(B15,'KAYIT LİSTESİ'!$B$4:$H$904,5,0)),"",(VLOOKUP(B15,'KAYIT LİSTESİ'!$B$4:$H$904,5,0)))</f>
        <v>ŞENGÜL POLAT</v>
      </c>
      <c r="F15" s="185" t="str">
        <f>IF(ISERROR(VLOOKUP(B15,'KAYIT LİSTESİ'!$B$4:$H$904,6,0)),"",(VLOOKUP(B15,'KAYIT LİSTESİ'!$B$4:$H$904,6,0)))</f>
        <v>İZMİR-9 EYLÜL ÜNİVERSİTESİ</v>
      </c>
      <c r="G15" s="170">
        <v>2255</v>
      </c>
      <c r="H15" s="170">
        <v>2354</v>
      </c>
      <c r="I15" s="170" t="s">
        <v>1835</v>
      </c>
      <c r="J15" s="170">
        <f t="shared" si="0"/>
        <v>2354</v>
      </c>
      <c r="K15" s="199"/>
      <c r="L15" s="199"/>
      <c r="M15" s="199"/>
      <c r="N15" s="433">
        <f t="shared" si="1"/>
        <v>2354</v>
      </c>
      <c r="O15" s="228"/>
      <c r="P15" s="236"/>
      <c r="Q15" s="226">
        <v>275</v>
      </c>
      <c r="R15" s="225">
        <v>15</v>
      </c>
    </row>
    <row r="16" spans="1:18" s="76" customFormat="1" ht="36.75" customHeight="1">
      <c r="A16" s="85">
        <v>9</v>
      </c>
      <c r="B16" s="86" t="s">
        <v>1705</v>
      </c>
      <c r="C16" s="228">
        <f>IF(ISERROR(VLOOKUP(B16,'KAYIT LİSTESİ'!$B$4:$H$904,2,0)),"",(VLOOKUP(B16,'KAYIT LİSTESİ'!$B$4:$H$904,2,0)))</f>
        <v>271</v>
      </c>
      <c r="D16" s="87" t="str">
        <f>IF(ISERROR(VLOOKUP(B16,'KAYIT LİSTESİ'!$B$4:$H$904,4,0)),"",(VLOOKUP(B16,'KAYIT LİSTESİ'!$B$4:$H$904,4,0)))</f>
        <v>20.66.92</v>
      </c>
      <c r="E16" s="185" t="str">
        <f>IF(ISERROR(VLOOKUP(B16,'KAYIT LİSTESİ'!$B$4:$H$904,5,0)),"",(VLOOKUP(B16,'KAYIT LİSTESİ'!$B$4:$H$904,5,0)))</f>
        <v>HATİCE ERDOĞAN</v>
      </c>
      <c r="F16" s="185" t="str">
        <f>IF(ISERROR(VLOOKUP(B16,'KAYIT LİSTESİ'!$B$4:$H$904,6,0)),"",(VLOOKUP(B16,'KAYIT LİSTESİ'!$B$4:$H$904,6,0)))</f>
        <v>MUĞLA-MUĞLA SITKI KOÇMAN ÜNİVERSİTESİ</v>
      </c>
      <c r="G16" s="170">
        <v>1993</v>
      </c>
      <c r="H16" s="170" t="s">
        <v>1835</v>
      </c>
      <c r="I16" s="170">
        <v>590</v>
      </c>
      <c r="J16" s="170">
        <f t="shared" si="0"/>
        <v>1993</v>
      </c>
      <c r="K16" s="199"/>
      <c r="L16" s="199"/>
      <c r="M16" s="199"/>
      <c r="N16" s="433">
        <f t="shared" si="1"/>
        <v>1993</v>
      </c>
      <c r="O16" s="228"/>
      <c r="P16" s="236"/>
      <c r="Q16" s="226">
        <v>281</v>
      </c>
      <c r="R16" s="225">
        <v>16</v>
      </c>
    </row>
    <row r="17" spans="1:18" s="76" customFormat="1" ht="36.75" customHeight="1">
      <c r="A17" s="85">
        <v>10</v>
      </c>
      <c r="B17" s="86" t="s">
        <v>1703</v>
      </c>
      <c r="C17" s="228">
        <f>IF(ISERROR(VLOOKUP(B17,'KAYIT LİSTESİ'!$B$4:$H$904,2,0)),"",(VLOOKUP(B17,'KAYIT LİSTESİ'!$B$4:$H$904,2,0)))</f>
        <v>112</v>
      </c>
      <c r="D17" s="87">
        <f>IF(ISERROR(VLOOKUP(B17,'KAYIT LİSTESİ'!$B$4:$H$904,4,0)),"",(VLOOKUP(B17,'KAYIT LİSTESİ'!$B$4:$H$904,4,0)))</f>
        <v>0</v>
      </c>
      <c r="E17" s="185" t="str">
        <f>IF(ISERROR(VLOOKUP(B17,'KAYIT LİSTESİ'!$B$4:$H$904,5,0)),"",(VLOOKUP(B17,'KAYIT LİSTESİ'!$B$4:$H$904,5,0)))</f>
        <v>CANSU KİBAR</v>
      </c>
      <c r="F17" s="185" t="str">
        <f>IF(ISERROR(VLOOKUP(B17,'KAYIT LİSTESİ'!$B$4:$H$904,6,0)),"",(VLOOKUP(B17,'KAYIT LİSTESİ'!$B$4:$H$904,6,0)))</f>
        <v>KARAMAN-KARAMANOĞLU MEHMETBEY ÜNİVERSİTESİ</v>
      </c>
      <c r="G17" s="170">
        <v>1643</v>
      </c>
      <c r="H17" s="170">
        <v>1383</v>
      </c>
      <c r="I17" s="170" t="s">
        <v>1835</v>
      </c>
      <c r="J17" s="170">
        <f t="shared" si="0"/>
        <v>1643</v>
      </c>
      <c r="K17" s="199"/>
      <c r="L17" s="199"/>
      <c r="M17" s="199"/>
      <c r="N17" s="433">
        <f t="shared" si="1"/>
        <v>1643</v>
      </c>
      <c r="O17" s="228"/>
      <c r="P17" s="236"/>
      <c r="Q17" s="226">
        <v>287</v>
      </c>
      <c r="R17" s="225">
        <v>17</v>
      </c>
    </row>
    <row r="18" spans="1:18" s="76" customFormat="1" ht="36.75" customHeight="1">
      <c r="A18" s="85">
        <v>11</v>
      </c>
      <c r="B18" s="86" t="s">
        <v>1711</v>
      </c>
      <c r="C18" s="228">
        <f>IF(ISERROR(VLOOKUP(B18,'KAYIT LİSTESİ'!$B$4:$H$904,2,0)),"",(VLOOKUP(B18,'KAYIT LİSTESİ'!$B$4:$H$904,2,0)))</f>
        <v>160</v>
      </c>
      <c r="D18" s="87">
        <f>IF(ISERROR(VLOOKUP(B18,'KAYIT LİSTESİ'!$B$4:$H$904,4,0)),"",(VLOOKUP(B18,'KAYIT LİSTESİ'!$B$4:$H$904,4,0)))</f>
        <v>34247</v>
      </c>
      <c r="E18" s="185" t="str">
        <f>IF(ISERROR(VLOOKUP(B18,'KAYIT LİSTESİ'!$B$4:$H$904,5,0)),"",(VLOOKUP(B18,'KAYIT LİSTESİ'!$B$4:$H$904,5,0)))</f>
        <v>PINAR KARDAĞ</v>
      </c>
      <c r="F18" s="185" t="str">
        <f>IF(ISERROR(VLOOKUP(B18,'KAYIT LİSTESİ'!$B$4:$H$904,6,0)),"",(VLOOKUP(B18,'KAYIT LİSTESİ'!$B$4:$H$904,6,0)))</f>
        <v>ERZİNCAN-ERZİNCAN ÜNİVERSİTESİ</v>
      </c>
      <c r="G18" s="170" t="s">
        <v>1835</v>
      </c>
      <c r="H18" s="170">
        <v>1583</v>
      </c>
      <c r="I18" s="170" t="s">
        <v>1835</v>
      </c>
      <c r="J18" s="170">
        <f t="shared" si="0"/>
        <v>1583</v>
      </c>
      <c r="K18" s="199"/>
      <c r="L18" s="199"/>
      <c r="M18" s="199"/>
      <c r="N18" s="433">
        <f t="shared" si="1"/>
        <v>1583</v>
      </c>
      <c r="O18" s="228"/>
      <c r="P18" s="236"/>
      <c r="Q18" s="226">
        <v>293</v>
      </c>
      <c r="R18" s="225">
        <v>18</v>
      </c>
    </row>
    <row r="19" spans="1:18" s="76" customFormat="1" ht="36.75" customHeight="1">
      <c r="A19" s="85">
        <v>12</v>
      </c>
      <c r="B19" s="86" t="s">
        <v>1710</v>
      </c>
      <c r="C19" s="228">
        <f>IF(ISERROR(VLOOKUP(B19,'KAYIT LİSTESİ'!$B$4:$H$904,2,0)),"",(VLOOKUP(B19,'KAYIT LİSTESİ'!$B$4:$H$904,2,0)))</f>
        <v>22</v>
      </c>
      <c r="D19" s="87">
        <f>IF(ISERROR(VLOOKUP(B19,'KAYIT LİSTESİ'!$B$4:$H$904,4,0)),"",(VLOOKUP(B19,'KAYIT LİSTESİ'!$B$4:$H$904,4,0)))</f>
        <v>34335</v>
      </c>
      <c r="E19" s="185" t="str">
        <f>IF(ISERROR(VLOOKUP(B19,'KAYIT LİSTESİ'!$B$4:$H$904,5,0)),"",(VLOOKUP(B19,'KAYIT LİSTESİ'!$B$4:$H$904,5,0)))</f>
        <v>HİCRAN AKPINAR</v>
      </c>
      <c r="F19" s="185" t="str">
        <f>IF(ISERROR(VLOOKUP(B19,'KAYIT LİSTESİ'!$B$4:$H$904,6,0)),"",(VLOOKUP(B19,'KAYIT LİSTESİ'!$B$4:$H$904,6,0)))</f>
        <v>AĞRI-İBRAHİM ÇEÇEN ÜNİVERSİTESİ</v>
      </c>
      <c r="G19" s="170">
        <v>1425</v>
      </c>
      <c r="H19" s="170">
        <v>1210</v>
      </c>
      <c r="I19" s="170" t="s">
        <v>1835</v>
      </c>
      <c r="J19" s="170">
        <f t="shared" si="0"/>
        <v>1425</v>
      </c>
      <c r="K19" s="199"/>
      <c r="L19" s="199"/>
      <c r="M19" s="199"/>
      <c r="N19" s="433">
        <f t="shared" si="1"/>
        <v>1425</v>
      </c>
      <c r="O19" s="228"/>
      <c r="P19" s="236"/>
      <c r="Q19" s="226">
        <v>299</v>
      </c>
      <c r="R19" s="225">
        <v>19</v>
      </c>
    </row>
    <row r="20" spans="1:18" s="76" customFormat="1" ht="36.75" customHeight="1">
      <c r="A20" s="85">
        <v>13</v>
      </c>
      <c r="B20" s="86" t="s">
        <v>1706</v>
      </c>
      <c r="C20" s="228">
        <f>IF(ISERROR(VLOOKUP(B20,'KAYIT LİSTESİ'!$B$4:$H$904,2,0)),"",(VLOOKUP(B20,'KAYIT LİSTESİ'!$B$4:$H$904,2,0)))</f>
        <v>494</v>
      </c>
      <c r="D20" s="87">
        <f>IF(ISERROR(VLOOKUP(B20,'KAYIT LİSTESİ'!$B$4:$H$904,4,0)),"",(VLOOKUP(B20,'KAYIT LİSTESİ'!$B$4:$H$904,4,0)))</f>
        <v>33242</v>
      </c>
      <c r="E20" s="185" t="str">
        <f>IF(ISERROR(VLOOKUP(B20,'KAYIT LİSTESİ'!$B$4:$H$904,5,0)),"",(VLOOKUP(B20,'KAYIT LİSTESİ'!$B$4:$H$904,5,0)))</f>
        <v>DİLARA ÖZTÜRK</v>
      </c>
      <c r="F20" s="185" t="str">
        <f>IF(ISERROR(VLOOKUP(B20,'KAYIT LİSTESİ'!$B$4:$H$904,6,0)),"",(VLOOKUP(B20,'KAYIT LİSTESİ'!$B$4:$H$904,6,0)))</f>
        <v>İSTANBUL-MARMARA ÜNİVERSİTESİ</v>
      </c>
      <c r="G20" s="170">
        <v>1356</v>
      </c>
      <c r="H20" s="170" t="s">
        <v>1835</v>
      </c>
      <c r="I20" s="170" t="s">
        <v>1835</v>
      </c>
      <c r="J20" s="170">
        <f t="shared" si="0"/>
        <v>1356</v>
      </c>
      <c r="K20" s="199"/>
      <c r="L20" s="199"/>
      <c r="M20" s="199"/>
      <c r="N20" s="433">
        <f t="shared" si="1"/>
        <v>1356</v>
      </c>
      <c r="O20" s="228"/>
      <c r="P20" s="236"/>
      <c r="Q20" s="226">
        <v>305</v>
      </c>
      <c r="R20" s="225">
        <v>20</v>
      </c>
    </row>
    <row r="21" spans="1:18" s="76" customFormat="1" ht="36.75" customHeight="1">
      <c r="A21" s="85" t="s">
        <v>1827</v>
      </c>
      <c r="B21" s="86" t="s">
        <v>1700</v>
      </c>
      <c r="C21" s="228">
        <f>IF(ISERROR(VLOOKUP(B21,'KAYIT LİSTESİ'!$B$4:$H$904,2,0)),"",(VLOOKUP(B21,'KAYIT LİSTESİ'!$B$4:$H$904,2,0)))</f>
        <v>221</v>
      </c>
      <c r="D21" s="87">
        <f>IF(ISERROR(VLOOKUP(B21,'KAYIT LİSTESİ'!$B$4:$H$904,4,0)),"",(VLOOKUP(B21,'KAYIT LİSTESİ'!$B$4:$H$904,4,0)))</f>
        <v>34332</v>
      </c>
      <c r="E21" s="185" t="str">
        <f>IF(ISERROR(VLOOKUP(B21,'KAYIT LİSTESİ'!$B$4:$H$904,5,0)),"",(VLOOKUP(B21,'KAYIT LİSTESİ'!$B$4:$H$904,5,0)))</f>
        <v>ÇİĞDEM BOZKURT</v>
      </c>
      <c r="F21" s="185" t="str">
        <f>IF(ISERROR(VLOOKUP(B21,'KAYIT LİSTESİ'!$B$4:$H$904,6,0)),"",(VLOOKUP(B21,'KAYIT LİSTESİ'!$B$4:$H$904,6,0)))</f>
        <v>BOLU-ABAN İZZET BAYSAL ÜNİVERSİTESİ</v>
      </c>
      <c r="G21" s="170"/>
      <c r="H21" s="170"/>
      <c r="I21" s="170"/>
      <c r="J21" s="170">
        <f t="shared" si="0"/>
        <v>0</v>
      </c>
      <c r="K21" s="199"/>
      <c r="L21" s="199"/>
      <c r="M21" s="199"/>
      <c r="N21" s="433" t="s">
        <v>1826</v>
      </c>
      <c r="O21" s="228"/>
      <c r="P21" s="236"/>
      <c r="Q21" s="226"/>
      <c r="R21" s="225"/>
    </row>
    <row r="22" spans="1:18" s="76" customFormat="1" ht="36.75" customHeight="1">
      <c r="A22" s="85"/>
      <c r="B22" s="86" t="s">
        <v>1707</v>
      </c>
      <c r="C22" s="228" t="str">
        <f>IF(ISERROR(VLOOKUP(B22,'KAYIT LİSTESİ'!$B$4:$H$904,2,0)),"",(VLOOKUP(B22,'KAYIT LİSTESİ'!$B$4:$H$904,2,0)))</f>
        <v/>
      </c>
      <c r="D22" s="87" t="str">
        <f>IF(ISERROR(VLOOKUP(B22,'KAYIT LİSTESİ'!$B$4:$H$904,4,0)),"",(VLOOKUP(B22,'KAYIT LİSTESİ'!$B$4:$H$904,4,0)))</f>
        <v/>
      </c>
      <c r="E22" s="185" t="str">
        <f>IF(ISERROR(VLOOKUP(B22,'KAYIT LİSTESİ'!$B$4:$H$904,5,0)),"",(VLOOKUP(B22,'KAYIT LİSTESİ'!$B$4:$H$904,5,0)))</f>
        <v/>
      </c>
      <c r="F22" s="185" t="str">
        <f>IF(ISERROR(VLOOKUP(B22,'KAYIT LİSTESİ'!$B$4:$H$904,6,0)),"",(VLOOKUP(B22,'KAYIT LİSTESİ'!$B$4:$H$904,6,0)))</f>
        <v/>
      </c>
      <c r="G22" s="170"/>
      <c r="H22" s="170"/>
      <c r="I22" s="170"/>
      <c r="J22" s="170"/>
      <c r="K22" s="199"/>
      <c r="L22" s="199"/>
      <c r="M22" s="199"/>
      <c r="N22" s="433"/>
      <c r="O22" s="228"/>
      <c r="P22" s="236"/>
      <c r="Q22" s="226"/>
      <c r="R22" s="225"/>
    </row>
    <row r="23" spans="1:18" s="76" customFormat="1" ht="36.75" customHeight="1">
      <c r="A23" s="85"/>
      <c r="B23" s="86" t="s">
        <v>1713</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ref="J23:J44" si="2">MAX(G23:I23)</f>
        <v>0</v>
      </c>
      <c r="K23" s="199"/>
      <c r="L23" s="199"/>
      <c r="M23" s="199"/>
      <c r="N23" s="183">
        <f t="shared" ref="N23:N44" si="3">MAX(G23:M23)</f>
        <v>0</v>
      </c>
      <c r="O23" s="228"/>
      <c r="P23" s="236"/>
      <c r="Q23" s="226"/>
      <c r="R23" s="225"/>
    </row>
    <row r="24" spans="1:18" s="76" customFormat="1" ht="36.75" customHeight="1">
      <c r="A24" s="85"/>
      <c r="B24" s="86" t="s">
        <v>1714</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1715</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1716</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1717</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1718</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1719</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1720</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1721</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1722</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1723</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1724</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1725</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1726</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1727</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1728</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1729</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1730</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1731</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1732</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1733</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1734</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69" priority="1" stopIfTrue="1" operator="greaterThan">
      <formula>5595</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tabColor rgb="FF00B05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414</v>
      </c>
      <c r="E3" s="579"/>
      <c r="F3" s="186"/>
      <c r="G3" s="580" t="s">
        <v>304</v>
      </c>
      <c r="H3" s="580"/>
      <c r="I3" s="584" t="str">
        <f>'YARIŞMA PROGRAMI'!E32</f>
        <v>64,25-Oksana MERT</v>
      </c>
      <c r="J3" s="584"/>
      <c r="K3" s="581" t="s">
        <v>388</v>
      </c>
      <c r="L3" s="581"/>
      <c r="M3" s="583" t="str">
        <f>'YARIŞMA PROGRAMI'!F32</f>
        <v>55.96-HÜSNİYE KESKİN</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PROGRAMI'!B32</f>
        <v>10 Mayıs 2015 - 16.00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79">
        <v>1</v>
      </c>
      <c r="H7" s="279">
        <v>2</v>
      </c>
      <c r="I7" s="279">
        <v>3</v>
      </c>
      <c r="J7" s="278" t="s">
        <v>225</v>
      </c>
      <c r="K7" s="279">
        <v>4</v>
      </c>
      <c r="L7" s="279">
        <v>5</v>
      </c>
      <c r="M7" s="279">
        <v>6</v>
      </c>
      <c r="N7" s="568"/>
      <c r="O7" s="568"/>
      <c r="P7" s="568"/>
      <c r="Q7" s="226">
        <v>211</v>
      </c>
      <c r="R7" s="225">
        <v>7</v>
      </c>
    </row>
    <row r="8" spans="1:18" s="76" customFormat="1" ht="36.75" customHeight="1">
      <c r="A8" s="85">
        <v>1</v>
      </c>
      <c r="B8" s="86" t="s">
        <v>1709</v>
      </c>
      <c r="C8" s="228">
        <v>49</v>
      </c>
      <c r="D8" s="87">
        <v>34029</v>
      </c>
      <c r="E8" s="185" t="s">
        <v>1205</v>
      </c>
      <c r="F8" s="185" t="s">
        <v>1198</v>
      </c>
      <c r="G8" s="170">
        <v>4310</v>
      </c>
      <c r="H8" s="170">
        <v>4643</v>
      </c>
      <c r="I8" s="170" t="s">
        <v>1835</v>
      </c>
      <c r="J8" s="170">
        <f t="shared" ref="J8:J18" si="0">MAX(G8:I8)</f>
        <v>4643</v>
      </c>
      <c r="K8" s="199" t="s">
        <v>1835</v>
      </c>
      <c r="L8" s="199"/>
      <c r="M8" s="199"/>
      <c r="N8" s="433">
        <f t="shared" ref="N8:N18" si="1">MAX(G8:M8)</f>
        <v>4643</v>
      </c>
      <c r="O8" s="228">
        <v>24</v>
      </c>
      <c r="P8" s="236"/>
      <c r="Q8" s="226">
        <v>219</v>
      </c>
      <c r="R8" s="225">
        <v>8</v>
      </c>
    </row>
    <row r="9" spans="1:18" s="76" customFormat="1" ht="36.75" customHeight="1">
      <c r="A9" s="85">
        <v>2</v>
      </c>
      <c r="B9" s="86" t="s">
        <v>1748</v>
      </c>
      <c r="C9" s="228">
        <v>186</v>
      </c>
      <c r="D9" s="87">
        <v>34198</v>
      </c>
      <c r="E9" s="185" t="s">
        <v>1352</v>
      </c>
      <c r="F9" s="185" t="s">
        <v>1350</v>
      </c>
      <c r="G9" s="170">
        <v>4455</v>
      </c>
      <c r="H9" s="170">
        <v>4575</v>
      </c>
      <c r="I9" s="170">
        <v>4515</v>
      </c>
      <c r="J9" s="170">
        <f t="shared" si="0"/>
        <v>4575</v>
      </c>
      <c r="K9" s="199">
        <v>4499</v>
      </c>
      <c r="L9" s="199"/>
      <c r="M9" s="199"/>
      <c r="N9" s="433">
        <f t="shared" si="1"/>
        <v>4575</v>
      </c>
      <c r="O9" s="228">
        <v>23</v>
      </c>
      <c r="P9" s="236"/>
      <c r="Q9" s="226">
        <v>227</v>
      </c>
      <c r="R9" s="225">
        <v>9</v>
      </c>
    </row>
    <row r="10" spans="1:18" s="76" customFormat="1" ht="36.75" customHeight="1">
      <c r="A10" s="85">
        <v>3</v>
      </c>
      <c r="B10" s="86" t="s">
        <v>1702</v>
      </c>
      <c r="C10" s="228">
        <v>176</v>
      </c>
      <c r="D10" s="87">
        <v>33811</v>
      </c>
      <c r="E10" s="185" t="s">
        <v>1342</v>
      </c>
      <c r="F10" s="185" t="s">
        <v>1335</v>
      </c>
      <c r="G10" s="170">
        <v>3814</v>
      </c>
      <c r="H10" s="170" t="s">
        <v>1835</v>
      </c>
      <c r="I10" s="170" t="s">
        <v>1835</v>
      </c>
      <c r="J10" s="170">
        <f t="shared" si="0"/>
        <v>3814</v>
      </c>
      <c r="K10" s="199">
        <v>3801</v>
      </c>
      <c r="L10" s="199"/>
      <c r="M10" s="199"/>
      <c r="N10" s="433">
        <f t="shared" si="1"/>
        <v>3814</v>
      </c>
      <c r="O10" s="228">
        <v>22</v>
      </c>
      <c r="P10" s="236"/>
      <c r="Q10" s="226">
        <v>235</v>
      </c>
      <c r="R10" s="225">
        <v>10</v>
      </c>
    </row>
    <row r="11" spans="1:18" s="76" customFormat="1" ht="36.75" customHeight="1">
      <c r="A11" s="85">
        <v>4</v>
      </c>
      <c r="B11" s="86" t="s">
        <v>1742</v>
      </c>
      <c r="C11" s="228">
        <v>196</v>
      </c>
      <c r="D11" s="87">
        <v>34792</v>
      </c>
      <c r="E11" s="185" t="s">
        <v>1360</v>
      </c>
      <c r="F11" s="185" t="s">
        <v>1356</v>
      </c>
      <c r="G11" s="170">
        <v>3153</v>
      </c>
      <c r="H11" s="170">
        <v>3398</v>
      </c>
      <c r="I11" s="170">
        <v>3663</v>
      </c>
      <c r="J11" s="170">
        <f t="shared" si="0"/>
        <v>3663</v>
      </c>
      <c r="K11" s="199">
        <v>3681</v>
      </c>
      <c r="L11" s="199"/>
      <c r="M11" s="199"/>
      <c r="N11" s="433">
        <f t="shared" si="1"/>
        <v>3681</v>
      </c>
      <c r="O11" s="228">
        <v>21</v>
      </c>
      <c r="P11" s="236"/>
      <c r="Q11" s="226">
        <v>243</v>
      </c>
      <c r="R11" s="225">
        <v>11</v>
      </c>
    </row>
    <row r="12" spans="1:18" s="76" customFormat="1" ht="36.75" customHeight="1">
      <c r="A12" s="85">
        <v>5</v>
      </c>
      <c r="B12" s="86" t="s">
        <v>1739</v>
      </c>
      <c r="C12" s="228">
        <v>127</v>
      </c>
      <c r="D12" s="87">
        <v>35201</v>
      </c>
      <c r="E12" s="185" t="s">
        <v>1284</v>
      </c>
      <c r="F12" s="185" t="s">
        <v>1279</v>
      </c>
      <c r="G12" s="170" t="s">
        <v>1835</v>
      </c>
      <c r="H12" s="170">
        <v>3279</v>
      </c>
      <c r="I12" s="170">
        <v>3509</v>
      </c>
      <c r="J12" s="170">
        <f t="shared" si="0"/>
        <v>3509</v>
      </c>
      <c r="K12" s="199">
        <v>3233</v>
      </c>
      <c r="L12" s="199"/>
      <c r="M12" s="199"/>
      <c r="N12" s="433">
        <f t="shared" si="1"/>
        <v>3509</v>
      </c>
      <c r="O12" s="228">
        <v>20</v>
      </c>
      <c r="P12" s="236"/>
      <c r="Q12" s="226">
        <v>251</v>
      </c>
      <c r="R12" s="225">
        <v>12</v>
      </c>
    </row>
    <row r="13" spans="1:18" s="76" customFormat="1" ht="36.75" customHeight="1">
      <c r="A13" s="85">
        <v>6</v>
      </c>
      <c r="B13" s="86" t="s">
        <v>1699</v>
      </c>
      <c r="C13" s="228">
        <v>31</v>
      </c>
      <c r="D13" s="87">
        <v>33973</v>
      </c>
      <c r="E13" s="185" t="s">
        <v>1182</v>
      </c>
      <c r="F13" s="185" t="s">
        <v>1177</v>
      </c>
      <c r="G13" s="170">
        <v>2597</v>
      </c>
      <c r="H13" s="170">
        <v>3011</v>
      </c>
      <c r="I13" s="170" t="s">
        <v>1835</v>
      </c>
      <c r="J13" s="170">
        <f t="shared" si="0"/>
        <v>3011</v>
      </c>
      <c r="K13" s="199">
        <v>2720</v>
      </c>
      <c r="L13" s="199"/>
      <c r="M13" s="199"/>
      <c r="N13" s="433">
        <f t="shared" si="1"/>
        <v>3011</v>
      </c>
      <c r="O13" s="228">
        <v>19</v>
      </c>
      <c r="P13" s="236"/>
      <c r="Q13" s="226">
        <v>259</v>
      </c>
      <c r="R13" s="225">
        <v>13</v>
      </c>
    </row>
    <row r="14" spans="1:18" s="76" customFormat="1" ht="36.75" customHeight="1">
      <c r="A14" s="85">
        <v>7</v>
      </c>
      <c r="B14" s="86" t="s">
        <v>1741</v>
      </c>
      <c r="C14" s="228">
        <v>2</v>
      </c>
      <c r="D14" s="87">
        <v>34234</v>
      </c>
      <c r="E14" s="185" t="s">
        <v>1157</v>
      </c>
      <c r="F14" s="185" t="s">
        <v>1150</v>
      </c>
      <c r="G14" s="170" t="s">
        <v>1835</v>
      </c>
      <c r="H14" s="170">
        <v>2717</v>
      </c>
      <c r="I14" s="170">
        <v>2948</v>
      </c>
      <c r="J14" s="170">
        <f t="shared" si="0"/>
        <v>2948</v>
      </c>
      <c r="K14" s="199" t="s">
        <v>1835</v>
      </c>
      <c r="L14" s="199"/>
      <c r="M14" s="199"/>
      <c r="N14" s="433">
        <f t="shared" si="1"/>
        <v>2948</v>
      </c>
      <c r="O14" s="228">
        <v>18</v>
      </c>
      <c r="P14" s="236"/>
      <c r="Q14" s="226">
        <v>267</v>
      </c>
      <c r="R14" s="225">
        <v>14</v>
      </c>
    </row>
    <row r="15" spans="1:18" s="76" customFormat="1" ht="36.75" customHeight="1">
      <c r="A15" s="85">
        <v>8</v>
      </c>
      <c r="B15" s="86" t="s">
        <v>1708</v>
      </c>
      <c r="C15" s="228">
        <v>240</v>
      </c>
      <c r="D15" s="87" t="s">
        <v>1428</v>
      </c>
      <c r="E15" s="185" t="s">
        <v>1429</v>
      </c>
      <c r="F15" s="185" t="s">
        <v>1418</v>
      </c>
      <c r="G15" s="170">
        <v>2875</v>
      </c>
      <c r="H15" s="170" t="s">
        <v>1835</v>
      </c>
      <c r="I15" s="170" t="s">
        <v>1835</v>
      </c>
      <c r="J15" s="170">
        <f t="shared" si="0"/>
        <v>2875</v>
      </c>
      <c r="K15" s="199" t="s">
        <v>1835</v>
      </c>
      <c r="L15" s="199"/>
      <c r="M15" s="199"/>
      <c r="N15" s="433">
        <f t="shared" si="1"/>
        <v>2875</v>
      </c>
      <c r="O15" s="228">
        <v>17</v>
      </c>
      <c r="P15" s="236"/>
      <c r="Q15" s="226">
        <v>275</v>
      </c>
      <c r="R15" s="225">
        <v>15</v>
      </c>
    </row>
    <row r="16" spans="1:18" s="76" customFormat="1" ht="36.75" customHeight="1">
      <c r="A16" s="85">
        <v>9</v>
      </c>
      <c r="B16" s="86" t="s">
        <v>1738</v>
      </c>
      <c r="C16" s="228">
        <v>65</v>
      </c>
      <c r="D16" s="87">
        <v>33588</v>
      </c>
      <c r="E16" s="185" t="s">
        <v>1213</v>
      </c>
      <c r="F16" s="185" t="s">
        <v>1209</v>
      </c>
      <c r="G16" s="170">
        <v>2575</v>
      </c>
      <c r="H16" s="170">
        <v>2784</v>
      </c>
      <c r="I16" s="170">
        <v>2521</v>
      </c>
      <c r="J16" s="170">
        <f t="shared" si="0"/>
        <v>2784</v>
      </c>
      <c r="K16" s="199">
        <v>2744</v>
      </c>
      <c r="L16" s="199"/>
      <c r="M16" s="199"/>
      <c r="N16" s="433">
        <f t="shared" si="1"/>
        <v>2784</v>
      </c>
      <c r="O16" s="228">
        <v>16</v>
      </c>
      <c r="P16" s="236"/>
      <c r="Q16" s="226">
        <v>281</v>
      </c>
      <c r="R16" s="225">
        <v>16</v>
      </c>
    </row>
    <row r="17" spans="1:18" s="76" customFormat="1" ht="36.75" customHeight="1">
      <c r="A17" s="85">
        <v>10</v>
      </c>
      <c r="B17" s="86" t="s">
        <v>1704</v>
      </c>
      <c r="C17" s="228">
        <v>141</v>
      </c>
      <c r="D17" s="87">
        <v>34720</v>
      </c>
      <c r="E17" s="185" t="s">
        <v>1295</v>
      </c>
      <c r="F17" s="185" t="s">
        <v>1290</v>
      </c>
      <c r="G17" s="170" t="s">
        <v>1835</v>
      </c>
      <c r="H17" s="170">
        <v>2632</v>
      </c>
      <c r="I17" s="170" t="s">
        <v>1835</v>
      </c>
      <c r="J17" s="170">
        <f t="shared" si="0"/>
        <v>2632</v>
      </c>
      <c r="K17" s="199" t="s">
        <v>1835</v>
      </c>
      <c r="L17" s="199"/>
      <c r="M17" s="199"/>
      <c r="N17" s="433">
        <f t="shared" si="1"/>
        <v>2632</v>
      </c>
      <c r="O17" s="228">
        <v>15</v>
      </c>
      <c r="P17" s="236"/>
      <c r="Q17" s="226">
        <v>287</v>
      </c>
      <c r="R17" s="225">
        <v>17</v>
      </c>
    </row>
    <row r="18" spans="1:18" s="76" customFormat="1" ht="36.75" customHeight="1">
      <c r="A18" s="85">
        <v>11</v>
      </c>
      <c r="B18" s="86" t="s">
        <v>1701</v>
      </c>
      <c r="C18" s="228">
        <v>235</v>
      </c>
      <c r="D18" s="87">
        <v>34661</v>
      </c>
      <c r="E18" s="185" t="s">
        <v>1414</v>
      </c>
      <c r="F18" s="185" t="s">
        <v>1409</v>
      </c>
      <c r="G18" s="170">
        <v>2456</v>
      </c>
      <c r="H18" s="170">
        <v>2615</v>
      </c>
      <c r="I18" s="170">
        <v>2308</v>
      </c>
      <c r="J18" s="170">
        <f t="shared" si="0"/>
        <v>2615</v>
      </c>
      <c r="K18" s="199" t="s">
        <v>1835</v>
      </c>
      <c r="L18" s="199"/>
      <c r="M18" s="199"/>
      <c r="N18" s="433">
        <f t="shared" si="1"/>
        <v>2615</v>
      </c>
      <c r="O18" s="228">
        <v>14</v>
      </c>
      <c r="P18" s="236"/>
      <c r="Q18" s="226">
        <v>293</v>
      </c>
      <c r="R18" s="225">
        <v>18</v>
      </c>
    </row>
    <row r="19" spans="1:18" s="76" customFormat="1" ht="36.75" customHeight="1">
      <c r="A19" s="85" t="s">
        <v>1827</v>
      </c>
      <c r="B19" s="86" t="s">
        <v>1712</v>
      </c>
      <c r="C19" s="228">
        <v>215</v>
      </c>
      <c r="D19" s="87">
        <v>34907</v>
      </c>
      <c r="E19" s="185" t="s">
        <v>1392</v>
      </c>
      <c r="F19" s="185" t="s">
        <v>1390</v>
      </c>
      <c r="G19" s="170"/>
      <c r="H19" s="170"/>
      <c r="I19" s="170"/>
      <c r="J19" s="170"/>
      <c r="K19" s="199"/>
      <c r="L19" s="199"/>
      <c r="M19" s="199"/>
      <c r="N19" s="433" t="s">
        <v>1826</v>
      </c>
      <c r="O19" s="228">
        <v>0</v>
      </c>
      <c r="P19" s="236"/>
      <c r="Q19" s="226">
        <v>299</v>
      </c>
      <c r="R19" s="225">
        <v>19</v>
      </c>
    </row>
    <row r="20" spans="1:18" s="76" customFormat="1" ht="36.75" customHeight="1">
      <c r="A20" s="85"/>
      <c r="B20" s="85"/>
      <c r="C20" s="459"/>
      <c r="D20" s="87"/>
      <c r="E20" s="185"/>
      <c r="F20" s="185"/>
      <c r="G20" s="170"/>
      <c r="H20" s="170"/>
      <c r="I20" s="170"/>
      <c r="J20" s="170"/>
      <c r="K20" s="170"/>
      <c r="L20" s="170"/>
      <c r="M20" s="170"/>
      <c r="N20" s="433"/>
      <c r="O20" s="459"/>
      <c r="P20" s="236"/>
      <c r="Q20" s="226">
        <v>305</v>
      </c>
      <c r="R20" s="225">
        <v>20</v>
      </c>
    </row>
    <row r="21" spans="1:18" s="76" customFormat="1" ht="36.75" customHeight="1">
      <c r="A21" s="434">
        <v>14</v>
      </c>
      <c r="B21" s="434" t="s">
        <v>1698</v>
      </c>
      <c r="C21" s="435">
        <v>45</v>
      </c>
      <c r="D21" s="436">
        <v>34712</v>
      </c>
      <c r="E21" s="437" t="s">
        <v>1193</v>
      </c>
      <c r="F21" s="437" t="s">
        <v>1188</v>
      </c>
      <c r="G21" s="184">
        <v>2255</v>
      </c>
      <c r="H21" s="184">
        <v>2354</v>
      </c>
      <c r="I21" s="184" t="s">
        <v>1835</v>
      </c>
      <c r="J21" s="184">
        <v>2354</v>
      </c>
      <c r="K21" s="184"/>
      <c r="L21" s="184"/>
      <c r="M21" s="184"/>
      <c r="N21" s="183">
        <v>2354</v>
      </c>
      <c r="O21" s="435">
        <v>13</v>
      </c>
      <c r="P21" s="236"/>
      <c r="Q21" s="226"/>
      <c r="R21" s="225"/>
    </row>
    <row r="22" spans="1:18" s="76" customFormat="1" ht="36.75" customHeight="1">
      <c r="A22" s="434">
        <v>15</v>
      </c>
      <c r="B22" s="434" t="s">
        <v>1743</v>
      </c>
      <c r="C22" s="435">
        <v>199</v>
      </c>
      <c r="D22" s="436">
        <v>34181</v>
      </c>
      <c r="E22" s="437" t="s">
        <v>1371</v>
      </c>
      <c r="F22" s="437" t="s">
        <v>1367</v>
      </c>
      <c r="G22" s="184" t="s">
        <v>1835</v>
      </c>
      <c r="H22" s="184">
        <v>2302</v>
      </c>
      <c r="I22" s="184">
        <v>1843</v>
      </c>
      <c r="J22" s="184">
        <v>2302</v>
      </c>
      <c r="K22" s="184"/>
      <c r="L22" s="184"/>
      <c r="M22" s="184"/>
      <c r="N22" s="183">
        <v>2302</v>
      </c>
      <c r="O22" s="435">
        <v>12</v>
      </c>
      <c r="P22" s="236"/>
      <c r="Q22" s="226"/>
      <c r="R22" s="225"/>
    </row>
    <row r="23" spans="1:18" s="76" customFormat="1" ht="36.75" customHeight="1">
      <c r="A23" s="434">
        <v>16</v>
      </c>
      <c r="B23" s="434" t="s">
        <v>1705</v>
      </c>
      <c r="C23" s="435">
        <v>271</v>
      </c>
      <c r="D23" s="436" t="s">
        <v>1468</v>
      </c>
      <c r="E23" s="437" t="s">
        <v>1469</v>
      </c>
      <c r="F23" s="437" t="s">
        <v>1462</v>
      </c>
      <c r="G23" s="184">
        <v>1993</v>
      </c>
      <c r="H23" s="184" t="s">
        <v>1835</v>
      </c>
      <c r="I23" s="184">
        <v>590</v>
      </c>
      <c r="J23" s="184">
        <v>1993</v>
      </c>
      <c r="K23" s="184"/>
      <c r="L23" s="184"/>
      <c r="M23" s="184"/>
      <c r="N23" s="183">
        <v>1993</v>
      </c>
      <c r="O23" s="435">
        <v>11</v>
      </c>
      <c r="P23" s="236"/>
      <c r="Q23" s="226"/>
      <c r="R23" s="225"/>
    </row>
    <row r="24" spans="1:18" s="76" customFormat="1" ht="36.75" customHeight="1">
      <c r="A24" s="434">
        <v>17</v>
      </c>
      <c r="B24" s="434" t="s">
        <v>1737</v>
      </c>
      <c r="C24" s="435">
        <v>144</v>
      </c>
      <c r="D24" s="436">
        <v>34790</v>
      </c>
      <c r="E24" s="437" t="s">
        <v>1309</v>
      </c>
      <c r="F24" s="437" t="s">
        <v>1300</v>
      </c>
      <c r="G24" s="184" t="s">
        <v>1835</v>
      </c>
      <c r="H24" s="184" t="s">
        <v>1835</v>
      </c>
      <c r="I24" s="184">
        <v>1855</v>
      </c>
      <c r="J24" s="184">
        <v>1855</v>
      </c>
      <c r="K24" s="184"/>
      <c r="L24" s="184"/>
      <c r="M24" s="184"/>
      <c r="N24" s="183">
        <v>1855</v>
      </c>
      <c r="O24" s="435">
        <v>10</v>
      </c>
      <c r="P24" s="236"/>
      <c r="Q24" s="226"/>
      <c r="R24" s="225"/>
    </row>
    <row r="25" spans="1:18" s="76" customFormat="1" ht="36.75" customHeight="1">
      <c r="A25" s="434">
        <v>18</v>
      </c>
      <c r="B25" s="434" t="s">
        <v>1749</v>
      </c>
      <c r="C25" s="435">
        <v>255</v>
      </c>
      <c r="D25" s="436">
        <v>33097</v>
      </c>
      <c r="E25" s="437" t="s">
        <v>1454</v>
      </c>
      <c r="F25" s="437" t="s">
        <v>1455</v>
      </c>
      <c r="G25" s="184" t="s">
        <v>1835</v>
      </c>
      <c r="H25" s="184" t="s">
        <v>1835</v>
      </c>
      <c r="I25" s="184">
        <v>1830</v>
      </c>
      <c r="J25" s="184">
        <v>1830</v>
      </c>
      <c r="K25" s="184"/>
      <c r="L25" s="184"/>
      <c r="M25" s="184"/>
      <c r="N25" s="183">
        <v>1830</v>
      </c>
      <c r="O25" s="435">
        <v>9</v>
      </c>
      <c r="P25" s="236"/>
      <c r="Q25" s="226"/>
      <c r="R25" s="225"/>
    </row>
    <row r="26" spans="1:18" s="76" customFormat="1" ht="36.75" customHeight="1">
      <c r="A26" s="434">
        <v>19</v>
      </c>
      <c r="B26" s="434" t="s">
        <v>1736</v>
      </c>
      <c r="C26" s="435">
        <v>79</v>
      </c>
      <c r="D26" s="436">
        <v>34199</v>
      </c>
      <c r="E26" s="437" t="s">
        <v>1236</v>
      </c>
      <c r="F26" s="437" t="s">
        <v>1230</v>
      </c>
      <c r="G26" s="184" t="s">
        <v>1835</v>
      </c>
      <c r="H26" s="184">
        <v>1600</v>
      </c>
      <c r="I26" s="184">
        <v>1783</v>
      </c>
      <c r="J26" s="184">
        <v>1783</v>
      </c>
      <c r="K26" s="184"/>
      <c r="L26" s="184"/>
      <c r="M26" s="184"/>
      <c r="N26" s="183">
        <v>1783</v>
      </c>
      <c r="O26" s="435">
        <v>8</v>
      </c>
      <c r="P26" s="236"/>
      <c r="Q26" s="226"/>
      <c r="R26" s="225"/>
    </row>
    <row r="27" spans="1:18" s="76" customFormat="1" ht="36.75" customHeight="1">
      <c r="A27" s="434">
        <v>20</v>
      </c>
      <c r="B27" s="434" t="s">
        <v>1735</v>
      </c>
      <c r="C27" s="435">
        <v>93</v>
      </c>
      <c r="D27" s="436">
        <v>0</v>
      </c>
      <c r="E27" s="437" t="s">
        <v>1248</v>
      </c>
      <c r="F27" s="437" t="s">
        <v>1242</v>
      </c>
      <c r="G27" s="184">
        <v>1440</v>
      </c>
      <c r="H27" s="184" t="s">
        <v>1835</v>
      </c>
      <c r="I27" s="184">
        <v>1693</v>
      </c>
      <c r="J27" s="184">
        <v>1693</v>
      </c>
      <c r="K27" s="184"/>
      <c r="L27" s="184"/>
      <c r="M27" s="184"/>
      <c r="N27" s="183">
        <v>1693</v>
      </c>
      <c r="O27" s="435">
        <v>7</v>
      </c>
      <c r="P27" s="236"/>
      <c r="Q27" s="226"/>
      <c r="R27" s="225"/>
    </row>
    <row r="28" spans="1:18" s="76" customFormat="1" ht="36.75" customHeight="1">
      <c r="A28" s="434">
        <v>21</v>
      </c>
      <c r="B28" s="434" t="s">
        <v>1703</v>
      </c>
      <c r="C28" s="435">
        <v>112</v>
      </c>
      <c r="D28" s="436">
        <v>0</v>
      </c>
      <c r="E28" s="437" t="s">
        <v>1276</v>
      </c>
      <c r="F28" s="437" t="s">
        <v>1269</v>
      </c>
      <c r="G28" s="184">
        <v>1643</v>
      </c>
      <c r="H28" s="184">
        <v>1383</v>
      </c>
      <c r="I28" s="184" t="s">
        <v>1835</v>
      </c>
      <c r="J28" s="184">
        <v>1643</v>
      </c>
      <c r="K28" s="184"/>
      <c r="L28" s="184"/>
      <c r="M28" s="184"/>
      <c r="N28" s="183">
        <v>1643</v>
      </c>
      <c r="O28" s="435">
        <v>6</v>
      </c>
      <c r="P28" s="236"/>
      <c r="Q28" s="226"/>
      <c r="R28" s="225"/>
    </row>
    <row r="29" spans="1:18" s="76" customFormat="1" ht="36.75" customHeight="1">
      <c r="A29" s="434">
        <v>22</v>
      </c>
      <c r="B29" s="434" t="s">
        <v>1711</v>
      </c>
      <c r="C29" s="435">
        <v>160</v>
      </c>
      <c r="D29" s="436">
        <v>34247</v>
      </c>
      <c r="E29" s="437" t="s">
        <v>1318</v>
      </c>
      <c r="F29" s="437" t="s">
        <v>1315</v>
      </c>
      <c r="G29" s="184" t="s">
        <v>1835</v>
      </c>
      <c r="H29" s="184">
        <v>1583</v>
      </c>
      <c r="I29" s="184" t="s">
        <v>1835</v>
      </c>
      <c r="J29" s="184">
        <v>1583</v>
      </c>
      <c r="K29" s="184"/>
      <c r="L29" s="184"/>
      <c r="M29" s="184"/>
      <c r="N29" s="183">
        <v>1583</v>
      </c>
      <c r="O29" s="435">
        <v>5</v>
      </c>
      <c r="P29" s="236"/>
      <c r="Q29" s="226"/>
      <c r="R29" s="225"/>
    </row>
    <row r="30" spans="1:18" s="76" customFormat="1" ht="36.75" customHeight="1">
      <c r="A30" s="434">
        <v>23</v>
      </c>
      <c r="B30" s="434" t="s">
        <v>1744</v>
      </c>
      <c r="C30" s="435">
        <v>75</v>
      </c>
      <c r="D30" s="436">
        <v>34523</v>
      </c>
      <c r="E30" s="437" t="s">
        <v>1224</v>
      </c>
      <c r="F30" s="437" t="s">
        <v>1221</v>
      </c>
      <c r="G30" s="184">
        <v>1561</v>
      </c>
      <c r="H30" s="184" t="s">
        <v>1835</v>
      </c>
      <c r="I30" s="184">
        <v>1462</v>
      </c>
      <c r="J30" s="184">
        <v>1561</v>
      </c>
      <c r="K30" s="184"/>
      <c r="L30" s="184"/>
      <c r="M30" s="184"/>
      <c r="N30" s="183">
        <v>1561</v>
      </c>
      <c r="O30" s="435">
        <v>4</v>
      </c>
      <c r="P30" s="236"/>
      <c r="Q30" s="226"/>
      <c r="R30" s="225"/>
    </row>
    <row r="31" spans="1:18" s="76" customFormat="1" ht="36.75" customHeight="1">
      <c r="A31" s="434">
        <v>24</v>
      </c>
      <c r="B31" s="434" t="s">
        <v>1710</v>
      </c>
      <c r="C31" s="435">
        <v>22</v>
      </c>
      <c r="D31" s="436">
        <v>34335</v>
      </c>
      <c r="E31" s="437" t="s">
        <v>1170</v>
      </c>
      <c r="F31" s="437" t="s">
        <v>1165</v>
      </c>
      <c r="G31" s="184">
        <v>1425</v>
      </c>
      <c r="H31" s="184">
        <v>1210</v>
      </c>
      <c r="I31" s="184" t="s">
        <v>1835</v>
      </c>
      <c r="J31" s="184">
        <v>1425</v>
      </c>
      <c r="K31" s="184"/>
      <c r="L31" s="184"/>
      <c r="M31" s="184"/>
      <c r="N31" s="183">
        <v>1425</v>
      </c>
      <c r="O31" s="435">
        <v>3</v>
      </c>
      <c r="P31" s="236"/>
      <c r="Q31" s="226"/>
      <c r="R31" s="225"/>
    </row>
    <row r="32" spans="1:18" s="76" customFormat="1" ht="36.75" customHeight="1">
      <c r="A32" s="434">
        <v>25</v>
      </c>
      <c r="B32" s="434" t="s">
        <v>1706</v>
      </c>
      <c r="C32" s="435">
        <v>494</v>
      </c>
      <c r="D32" s="436">
        <v>33242</v>
      </c>
      <c r="E32" s="437" t="s">
        <v>1446</v>
      </c>
      <c r="F32" s="437" t="s">
        <v>1439</v>
      </c>
      <c r="G32" s="184">
        <v>1356</v>
      </c>
      <c r="H32" s="184" t="s">
        <v>1835</v>
      </c>
      <c r="I32" s="184" t="s">
        <v>1835</v>
      </c>
      <c r="J32" s="184">
        <v>1356</v>
      </c>
      <c r="K32" s="184"/>
      <c r="L32" s="184"/>
      <c r="M32" s="184"/>
      <c r="N32" s="183">
        <v>1356</v>
      </c>
      <c r="O32" s="435">
        <v>2</v>
      </c>
      <c r="P32" s="236"/>
      <c r="Q32" s="226"/>
      <c r="R32" s="225"/>
    </row>
    <row r="33" spans="1:18" s="76" customFormat="1" ht="36.75" customHeight="1">
      <c r="A33" s="434">
        <v>26</v>
      </c>
      <c r="B33" s="434" t="s">
        <v>1745</v>
      </c>
      <c r="C33" s="435">
        <v>172</v>
      </c>
      <c r="D33" s="436">
        <v>35377</v>
      </c>
      <c r="E33" s="437" t="s">
        <v>1332</v>
      </c>
      <c r="F33" s="437" t="s">
        <v>1327</v>
      </c>
      <c r="G33" s="184">
        <v>1333</v>
      </c>
      <c r="H33" s="184">
        <v>1256</v>
      </c>
      <c r="I33" s="184">
        <v>1217</v>
      </c>
      <c r="J33" s="184">
        <v>1333</v>
      </c>
      <c r="K33" s="184"/>
      <c r="L33" s="184"/>
      <c r="M33" s="184"/>
      <c r="N33" s="183">
        <v>1333</v>
      </c>
      <c r="O33" s="435">
        <v>1</v>
      </c>
      <c r="P33" s="236"/>
      <c r="Q33" s="226">
        <v>311</v>
      </c>
      <c r="R33" s="225">
        <v>21</v>
      </c>
    </row>
    <row r="34" spans="1:18" s="76" customFormat="1" ht="36.75" customHeight="1">
      <c r="A34" s="434">
        <v>27</v>
      </c>
      <c r="B34" s="434" t="s">
        <v>1751</v>
      </c>
      <c r="C34" s="435">
        <v>249</v>
      </c>
      <c r="D34" s="436">
        <v>32779</v>
      </c>
      <c r="E34" s="437" t="s">
        <v>1860</v>
      </c>
      <c r="F34" s="437" t="s">
        <v>1504</v>
      </c>
      <c r="G34" s="184">
        <v>1084</v>
      </c>
      <c r="H34" s="184" t="s">
        <v>1827</v>
      </c>
      <c r="I34" s="184" t="s">
        <v>1827</v>
      </c>
      <c r="J34" s="184">
        <v>1084</v>
      </c>
      <c r="K34" s="184" t="s">
        <v>1827</v>
      </c>
      <c r="L34" s="184"/>
      <c r="M34" s="184"/>
      <c r="N34" s="183">
        <v>1084</v>
      </c>
      <c r="O34" s="435"/>
      <c r="P34" s="236"/>
      <c r="Q34" s="226">
        <v>317</v>
      </c>
      <c r="R34" s="225">
        <v>22</v>
      </c>
    </row>
    <row r="35" spans="1:18" s="76" customFormat="1" ht="36.75" customHeight="1">
      <c r="A35" s="434">
        <v>28</v>
      </c>
      <c r="B35" s="434" t="s">
        <v>1746</v>
      </c>
      <c r="C35" s="435">
        <v>209</v>
      </c>
      <c r="D35" s="436" t="s">
        <v>1388</v>
      </c>
      <c r="E35" s="437" t="s">
        <v>1389</v>
      </c>
      <c r="F35" s="437" t="s">
        <v>1377</v>
      </c>
      <c r="G35" s="184">
        <v>992</v>
      </c>
      <c r="H35" s="184">
        <v>941</v>
      </c>
      <c r="I35" s="184" t="s">
        <v>1835</v>
      </c>
      <c r="J35" s="184">
        <v>992</v>
      </c>
      <c r="K35" s="184"/>
      <c r="L35" s="184"/>
      <c r="M35" s="184"/>
      <c r="N35" s="183">
        <v>992</v>
      </c>
      <c r="O35" s="435"/>
      <c r="P35" s="236"/>
      <c r="Q35" s="226">
        <v>323</v>
      </c>
      <c r="R35" s="225">
        <v>23</v>
      </c>
    </row>
    <row r="36" spans="1:18" s="76" customFormat="1" ht="36.75" customHeight="1">
      <c r="A36" s="434">
        <v>29</v>
      </c>
      <c r="B36" s="434" t="s">
        <v>1700</v>
      </c>
      <c r="C36" s="435">
        <v>221</v>
      </c>
      <c r="D36" s="436">
        <v>34332</v>
      </c>
      <c r="E36" s="437" t="s">
        <v>1405</v>
      </c>
      <c r="F36" s="437" t="s">
        <v>1401</v>
      </c>
      <c r="G36" s="184"/>
      <c r="H36" s="184"/>
      <c r="I36" s="184"/>
      <c r="J36" s="184">
        <v>0</v>
      </c>
      <c r="K36" s="184"/>
      <c r="L36" s="184"/>
      <c r="M36" s="184"/>
      <c r="N36" s="183" t="s">
        <v>1826</v>
      </c>
      <c r="O36" s="435"/>
      <c r="P36" s="236"/>
      <c r="Q36" s="226">
        <v>329</v>
      </c>
      <c r="R36" s="225">
        <v>24</v>
      </c>
    </row>
    <row r="37" spans="1:18" s="76" customFormat="1" ht="36.75" customHeight="1">
      <c r="A37" s="434">
        <v>30</v>
      </c>
      <c r="B37" s="434" t="s">
        <v>1747</v>
      </c>
      <c r="C37" s="435">
        <v>110</v>
      </c>
      <c r="D37" s="436">
        <v>0</v>
      </c>
      <c r="E37" s="437" t="s">
        <v>1267</v>
      </c>
      <c r="F37" s="437" t="s">
        <v>1263</v>
      </c>
      <c r="G37" s="184"/>
      <c r="H37" s="184"/>
      <c r="I37" s="184"/>
      <c r="J37" s="184"/>
      <c r="K37" s="184"/>
      <c r="L37" s="184"/>
      <c r="M37" s="184"/>
      <c r="N37" s="183" t="s">
        <v>1826</v>
      </c>
      <c r="O37" s="435"/>
      <c r="P37" s="236"/>
      <c r="Q37" s="226">
        <v>335</v>
      </c>
      <c r="R37" s="225">
        <v>25</v>
      </c>
    </row>
    <row r="38" spans="1:18" s="76" customFormat="1" ht="36.75" customHeight="1">
      <c r="A38" s="434">
        <v>31</v>
      </c>
      <c r="B38" s="434" t="s">
        <v>1740</v>
      </c>
      <c r="C38" s="435">
        <v>96</v>
      </c>
      <c r="D38" s="436">
        <v>34737</v>
      </c>
      <c r="E38" s="437" t="s">
        <v>1258</v>
      </c>
      <c r="F38" s="437" t="s">
        <v>1252</v>
      </c>
      <c r="G38" s="184" t="s">
        <v>1835</v>
      </c>
      <c r="H38" s="184" t="s">
        <v>1835</v>
      </c>
      <c r="I38" s="184" t="s">
        <v>1835</v>
      </c>
      <c r="J38" s="184">
        <v>0</v>
      </c>
      <c r="K38" s="184"/>
      <c r="L38" s="184"/>
      <c r="M38" s="184"/>
      <c r="N38" s="183" t="s">
        <v>1836</v>
      </c>
      <c r="O38" s="435"/>
      <c r="P38" s="236"/>
      <c r="Q38" s="226">
        <v>341</v>
      </c>
      <c r="R38" s="225">
        <v>26</v>
      </c>
    </row>
    <row r="39" spans="1:18" s="76" customFormat="1" ht="36.75" customHeight="1">
      <c r="A39" s="434"/>
      <c r="B39" s="434" t="s">
        <v>415</v>
      </c>
      <c r="C39" s="435" t="str">
        <f>IF(ISERROR(VLOOKUP(B39,'KAYIT LİSTESİ'!$B$4:$H$904,2,0)),"",(VLOOKUP(B39,'KAYIT LİSTESİ'!$B$4:$H$904,2,0)))</f>
        <v/>
      </c>
      <c r="D39" s="436" t="str">
        <f>IF(ISERROR(VLOOKUP(B39,'KAYIT LİSTESİ'!$B$4:$H$904,4,0)),"",(VLOOKUP(B39,'KAYIT LİSTESİ'!$B$4:$H$904,4,0)))</f>
        <v/>
      </c>
      <c r="E39" s="437" t="str">
        <f>IF(ISERROR(VLOOKUP(B39,'KAYIT LİSTESİ'!$B$4:$H$904,5,0)),"",(VLOOKUP(B39,'KAYIT LİSTESİ'!$B$4:$H$904,5,0)))</f>
        <v/>
      </c>
      <c r="F39" s="437" t="str">
        <f>IF(ISERROR(VLOOKUP(B39,'KAYIT LİSTESİ'!$B$4:$H$904,6,0)),"",(VLOOKUP(B39,'KAYIT LİSTESİ'!$B$4:$H$904,6,0)))</f>
        <v/>
      </c>
      <c r="G39" s="184"/>
      <c r="H39" s="184"/>
      <c r="I39" s="184"/>
      <c r="J39" s="184">
        <f>MAX(G39:I39)</f>
        <v>0</v>
      </c>
      <c r="K39" s="184"/>
      <c r="L39" s="184"/>
      <c r="M39" s="184"/>
      <c r="N39" s="183">
        <f>MAX(G39:M39)</f>
        <v>0</v>
      </c>
      <c r="O39" s="435"/>
      <c r="P39" s="236"/>
      <c r="Q39" s="226">
        <v>347</v>
      </c>
      <c r="R39" s="225">
        <v>27</v>
      </c>
    </row>
    <row r="40" spans="1:18" s="76" customFormat="1" ht="36.75" customHeight="1">
      <c r="A40" s="85"/>
      <c r="B40" s="85" t="s">
        <v>416</v>
      </c>
      <c r="C40" s="459"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70"/>
      <c r="K40" s="170"/>
      <c r="L40" s="170"/>
      <c r="M40" s="170"/>
      <c r="N40" s="433"/>
      <c r="O40" s="459"/>
      <c r="P40" s="236"/>
      <c r="Q40" s="226">
        <v>353</v>
      </c>
      <c r="R40" s="225">
        <v>28</v>
      </c>
    </row>
    <row r="41" spans="1:18" s="76" customFormat="1" ht="36.75" customHeight="1">
      <c r="A41" s="85"/>
      <c r="B41" s="85" t="s">
        <v>417</v>
      </c>
      <c r="C41" s="459"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70"/>
      <c r="K41" s="170"/>
      <c r="L41" s="170"/>
      <c r="M41" s="170"/>
      <c r="N41" s="433"/>
      <c r="O41" s="459"/>
      <c r="P41" s="236"/>
      <c r="Q41" s="226">
        <v>359</v>
      </c>
      <c r="R41" s="225">
        <v>29</v>
      </c>
    </row>
    <row r="42" spans="1:18" s="76" customFormat="1" ht="36.75" customHeight="1">
      <c r="A42" s="85"/>
      <c r="B42" s="85" t="s">
        <v>418</v>
      </c>
      <c r="C42" s="459"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70"/>
      <c r="K42" s="170"/>
      <c r="L42" s="170"/>
      <c r="M42" s="170"/>
      <c r="N42" s="433"/>
      <c r="O42" s="459"/>
      <c r="P42" s="236"/>
      <c r="Q42" s="226">
        <v>365</v>
      </c>
      <c r="R42" s="225">
        <v>30</v>
      </c>
    </row>
    <row r="43" spans="1:18" s="76" customFormat="1" ht="36.75" customHeight="1">
      <c r="A43" s="85"/>
      <c r="B43" s="85" t="s">
        <v>419</v>
      </c>
      <c r="C43" s="459"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70"/>
      <c r="K43" s="170"/>
      <c r="L43" s="170"/>
      <c r="M43" s="170"/>
      <c r="N43" s="433"/>
      <c r="O43" s="459"/>
      <c r="P43" s="236"/>
      <c r="Q43" s="226">
        <v>371</v>
      </c>
      <c r="R43" s="225">
        <v>31</v>
      </c>
    </row>
    <row r="44" spans="1:18" s="76" customFormat="1" ht="36.75" customHeight="1">
      <c r="A44" s="85"/>
      <c r="B44" s="85" t="s">
        <v>420</v>
      </c>
      <c r="C44" s="459"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70"/>
      <c r="K44" s="170"/>
      <c r="L44" s="170"/>
      <c r="M44" s="170"/>
      <c r="N44" s="433"/>
      <c r="O44" s="459"/>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6:18" hidden="1">
      <c r="Q49" s="227">
        <v>477</v>
      </c>
      <c r="R49" s="78">
        <v>53</v>
      </c>
    </row>
    <row r="50" spans="6:18" hidden="1">
      <c r="F50" s="3" t="s">
        <v>1160</v>
      </c>
      <c r="Q50" s="227">
        <v>481</v>
      </c>
      <c r="R50" s="78">
        <v>54</v>
      </c>
    </row>
    <row r="51" spans="6:18" ht="25.5" hidden="1">
      <c r="F51" s="3" t="s">
        <v>1487</v>
      </c>
      <c r="Q51" s="227">
        <v>485</v>
      </c>
      <c r="R51" s="78">
        <v>55</v>
      </c>
    </row>
    <row r="52" spans="6:18" ht="25.5" hidden="1">
      <c r="F52" s="3" t="s">
        <v>1158</v>
      </c>
      <c r="Q52" s="227">
        <v>489</v>
      </c>
      <c r="R52" s="78">
        <v>56</v>
      </c>
    </row>
    <row r="53" spans="6:18" hidden="1">
      <c r="F53" s="3" t="s">
        <v>1452</v>
      </c>
      <c r="Q53" s="227">
        <v>493</v>
      </c>
      <c r="R53" s="78">
        <v>57</v>
      </c>
    </row>
    <row r="54" spans="6:18" hidden="1">
      <c r="F54" s="3" t="s">
        <v>1162</v>
      </c>
      <c r="Q54" s="227">
        <v>497</v>
      </c>
      <c r="R54" s="78">
        <v>58</v>
      </c>
    </row>
    <row r="55" spans="6:18" hidden="1">
      <c r="F55" s="3" t="s">
        <v>1349</v>
      </c>
      <c r="Q55" s="227">
        <v>501</v>
      </c>
      <c r="R55" s="78">
        <v>59</v>
      </c>
    </row>
    <row r="56" spans="6:18" ht="25.5" hidden="1">
      <c r="F56" s="3" t="s">
        <v>1364</v>
      </c>
      <c r="Q56" s="227">
        <v>505</v>
      </c>
      <c r="R56" s="78">
        <v>60</v>
      </c>
    </row>
    <row r="57" spans="6:18" hidden="1">
      <c r="F57" s="3" t="s">
        <v>1394</v>
      </c>
      <c r="Q57" s="227">
        <v>509</v>
      </c>
      <c r="R57" s="78">
        <v>61</v>
      </c>
    </row>
    <row r="58" spans="6:18" ht="25.5" hidden="1">
      <c r="F58" s="3" t="s">
        <v>1398</v>
      </c>
      <c r="Q58" s="227">
        <v>513</v>
      </c>
      <c r="R58" s="78">
        <v>62</v>
      </c>
    </row>
    <row r="59" spans="6:18" ht="25.5" hidden="1">
      <c r="F59" s="3" t="s">
        <v>1451</v>
      </c>
      <c r="Q59" s="227">
        <v>517</v>
      </c>
      <c r="R59" s="78">
        <v>63</v>
      </c>
    </row>
    <row r="60" spans="6:18">
      <c r="Q60" s="227">
        <v>521</v>
      </c>
      <c r="R60" s="78">
        <v>64</v>
      </c>
    </row>
    <row r="61" spans="6:18">
      <c r="Q61" s="227">
        <v>525</v>
      </c>
      <c r="R61" s="78">
        <v>65</v>
      </c>
    </row>
    <row r="62" spans="6:18">
      <c r="Q62" s="227">
        <v>529</v>
      </c>
      <c r="R62" s="78">
        <v>66</v>
      </c>
    </row>
    <row r="63" spans="6:18">
      <c r="Q63" s="227">
        <v>533</v>
      </c>
      <c r="R63" s="78">
        <v>67</v>
      </c>
    </row>
    <row r="64" spans="6:18">
      <c r="Q64" s="227">
        <v>537</v>
      </c>
      <c r="R64" s="78">
        <v>68</v>
      </c>
    </row>
    <row r="65" spans="6:18">
      <c r="Q65" s="227">
        <v>541</v>
      </c>
      <c r="R65" s="78">
        <v>69</v>
      </c>
    </row>
    <row r="66" spans="6:18">
      <c r="Q66" s="227">
        <v>545</v>
      </c>
      <c r="R66" s="78">
        <v>70</v>
      </c>
    </row>
    <row r="67" spans="6:18">
      <c r="Q67" s="227">
        <v>549</v>
      </c>
      <c r="R67" s="78">
        <v>71</v>
      </c>
    </row>
    <row r="68" spans="6:18">
      <c r="Q68" s="227">
        <v>553</v>
      </c>
      <c r="R68" s="78">
        <v>72</v>
      </c>
    </row>
    <row r="69" spans="6:18" hidden="1">
      <c r="F69" s="3" t="s">
        <v>1935</v>
      </c>
      <c r="Q69" s="227">
        <v>557</v>
      </c>
      <c r="R69" s="78">
        <v>73</v>
      </c>
    </row>
    <row r="70" spans="6:18">
      <c r="Q70" s="227">
        <v>561</v>
      </c>
      <c r="R70" s="78">
        <v>74</v>
      </c>
    </row>
    <row r="71" spans="6:18">
      <c r="Q71" s="227">
        <v>565</v>
      </c>
      <c r="R71" s="78">
        <v>75</v>
      </c>
    </row>
    <row r="72" spans="6:18">
      <c r="Q72" s="227">
        <v>569</v>
      </c>
      <c r="R72" s="78">
        <v>76</v>
      </c>
    </row>
    <row r="73" spans="6:18">
      <c r="Q73" s="227">
        <v>573</v>
      </c>
      <c r="R73" s="78">
        <v>77</v>
      </c>
    </row>
    <row r="74" spans="6:18">
      <c r="Q74" s="227">
        <v>577</v>
      </c>
      <c r="R74" s="78">
        <v>78</v>
      </c>
    </row>
    <row r="75" spans="6:18">
      <c r="Q75" s="227">
        <v>581</v>
      </c>
      <c r="R75" s="78">
        <v>79</v>
      </c>
    </row>
    <row r="76" spans="6:18">
      <c r="Q76" s="227">
        <v>585</v>
      </c>
      <c r="R76" s="78">
        <v>80</v>
      </c>
    </row>
    <row r="77" spans="6:18">
      <c r="Q77" s="227">
        <v>589</v>
      </c>
      <c r="R77" s="78">
        <v>81</v>
      </c>
    </row>
    <row r="78" spans="6:18">
      <c r="Q78" s="227">
        <v>593</v>
      </c>
      <c r="R78" s="78">
        <v>82</v>
      </c>
    </row>
    <row r="79" spans="6:18">
      <c r="Q79" s="227">
        <v>597</v>
      </c>
      <c r="R79" s="78">
        <v>83</v>
      </c>
    </row>
    <row r="80" spans="6: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20 N40:N44">
    <cfRule type="cellIs" dxfId="68" priority="4" stopIfTrue="1" operator="greaterThan">
      <formula>5595</formula>
    </cfRule>
  </conditionalFormatting>
  <conditionalFormatting sqref="F1:F20 F45:F65536">
    <cfRule type="containsText" dxfId="67" priority="3" stopIfTrue="1" operator="containsText" text="FERDİ">
      <formula>NOT(ISERROR(SEARCH("FERDİ",F1)))</formula>
    </cfRule>
  </conditionalFormatting>
  <conditionalFormatting sqref="N1:N7 N40:N65536 N20">
    <cfRule type="duplicateValues" dxfId="66" priority="2" stopIfTrue="1"/>
  </conditionalFormatting>
  <conditionalFormatting sqref="F1:F38 F45:F65536">
    <cfRule type="duplicateValues" dxfId="65" priority="1" stopIfTrue="1"/>
  </conditionalFormatting>
  <printOptions horizontalCentered="1"/>
  <pageMargins left="0.16" right="0.15748031496062992" top="0.35433070866141736" bottom="0.23622047244094491" header="0.27559055118110237" footer="0.15748031496062992"/>
  <pageSetup paperSize="9" scale="5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tabColor rgb="FF00B05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1856</v>
      </c>
      <c r="E3" s="579"/>
      <c r="F3" s="292"/>
      <c r="G3" s="580" t="s">
        <v>304</v>
      </c>
      <c r="H3" s="580"/>
      <c r="I3" s="584" t="str">
        <f>'YARIŞMA PROGRAMI'!E26</f>
        <v>64,25-Oksana MERT</v>
      </c>
      <c r="J3" s="584"/>
      <c r="K3" s="581" t="s">
        <v>388</v>
      </c>
      <c r="L3" s="581"/>
      <c r="M3" s="583" t="str">
        <f>'YARIŞMA PROGRAMI'!F26</f>
        <v>55.96-HÜSNİYE KESKİN</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PROGRAMI'!B26</f>
        <v>10 Mayıs 2015 - 10.30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1748</v>
      </c>
      <c r="C8" s="228">
        <f>IF(ISERROR(VLOOKUP(B8,'KAYIT LİSTESİ'!$B$4:$H$904,2,0)),"",(VLOOKUP(B8,'KAYIT LİSTESİ'!$B$4:$H$904,2,0)))</f>
        <v>186</v>
      </c>
      <c r="D8" s="87">
        <f>IF(ISERROR(VLOOKUP(B8,'KAYIT LİSTESİ'!$B$4:$H$904,4,0)),"",(VLOOKUP(B8,'KAYIT LİSTESİ'!$B$4:$H$904,4,0)))</f>
        <v>34198</v>
      </c>
      <c r="E8" s="185" t="str">
        <f>IF(ISERROR(VLOOKUP(B8,'KAYIT LİSTESİ'!$B$4:$H$904,5,0)),"",(VLOOKUP(B8,'KAYIT LİSTESİ'!$B$4:$H$904,5,0)))</f>
        <v>ZEHRA UZUNBİLEK</v>
      </c>
      <c r="F8" s="185" t="str">
        <f>IF(ISERROR(VLOOKUP(B8,'KAYIT LİSTESİ'!$B$4:$H$904,6,0)),"",(VLOOKUP(B8,'KAYIT LİSTESİ'!$B$4:$H$904,6,0)))</f>
        <v>İZMİR- EGE ÜNİVERSİTESİ</v>
      </c>
      <c r="G8" s="170">
        <v>4309</v>
      </c>
      <c r="H8" s="170" t="s">
        <v>1827</v>
      </c>
      <c r="I8" s="170" t="s">
        <v>1827</v>
      </c>
      <c r="J8" s="170">
        <f t="shared" ref="J8:J23" si="0">MAX(G8:I8)</f>
        <v>4309</v>
      </c>
      <c r="K8" s="199"/>
      <c r="L8" s="199"/>
      <c r="M8" s="199"/>
      <c r="N8" s="433">
        <f t="shared" ref="N8:N22" si="1">MAX(G8:M8)</f>
        <v>4309</v>
      </c>
      <c r="O8" s="228"/>
      <c r="P8" s="236"/>
      <c r="Q8" s="226">
        <v>219</v>
      </c>
      <c r="R8" s="225">
        <v>8</v>
      </c>
    </row>
    <row r="9" spans="1:18" s="76" customFormat="1" ht="36.75" customHeight="1">
      <c r="A9" s="85">
        <v>2</v>
      </c>
      <c r="B9" s="86" t="s">
        <v>1742</v>
      </c>
      <c r="C9" s="228">
        <f>IF(ISERROR(VLOOKUP(B9,'KAYIT LİSTESİ'!$B$4:$H$904,2,0)),"",(VLOOKUP(B9,'KAYIT LİSTESİ'!$B$4:$H$904,2,0)))</f>
        <v>196</v>
      </c>
      <c r="D9" s="87">
        <f>IF(ISERROR(VLOOKUP(B9,'KAYIT LİSTESİ'!$B$4:$H$904,4,0)),"",(VLOOKUP(B9,'KAYIT LİSTESİ'!$B$4:$H$904,4,0)))</f>
        <v>34792</v>
      </c>
      <c r="E9" s="185" t="str">
        <f>IF(ISERROR(VLOOKUP(B9,'KAYIT LİSTESİ'!$B$4:$H$904,5,0)),"",(VLOOKUP(B9,'KAYIT LİSTESİ'!$B$4:$H$904,5,0)))</f>
        <v>NURTEN MERMER</v>
      </c>
      <c r="F9" s="185" t="str">
        <f>IF(ISERROR(VLOOKUP(B9,'KAYIT LİSTESİ'!$B$4:$H$904,6,0)),"",(VLOOKUP(B9,'KAYIT LİSTESİ'!$B$4:$H$904,6,0)))</f>
        <v>ANKARA-HACETTEPE ÜNİVERSİTESİ</v>
      </c>
      <c r="G9" s="170">
        <v>3566</v>
      </c>
      <c r="H9" s="170" t="s">
        <v>1835</v>
      </c>
      <c r="I9" s="170" t="s">
        <v>1827</v>
      </c>
      <c r="J9" s="170">
        <f t="shared" si="0"/>
        <v>3566</v>
      </c>
      <c r="K9" s="199"/>
      <c r="L9" s="199"/>
      <c r="M9" s="199"/>
      <c r="N9" s="433">
        <f t="shared" si="1"/>
        <v>3566</v>
      </c>
      <c r="O9" s="228"/>
      <c r="P9" s="236"/>
      <c r="Q9" s="226">
        <v>227</v>
      </c>
      <c r="R9" s="225">
        <v>9</v>
      </c>
    </row>
    <row r="10" spans="1:18" s="76" customFormat="1" ht="36.75" customHeight="1">
      <c r="A10" s="85" t="s">
        <v>1827</v>
      </c>
      <c r="B10" s="86" t="s">
        <v>1750</v>
      </c>
      <c r="C10" s="228">
        <f>IF(ISERROR(VLOOKUP(B10,'KAYIT LİSTESİ'!$B$4:$H$904,2,0)),"",(VLOOKUP(B10,'KAYIT LİSTESİ'!$B$4:$H$904,2,0)))</f>
        <v>187</v>
      </c>
      <c r="D10" s="87">
        <f>IF(ISERROR(VLOOKUP(B10,'KAYIT LİSTESİ'!$B$4:$H$904,4,0)),"",(VLOOKUP(B10,'KAYIT LİSTESİ'!$B$4:$H$904,4,0)))</f>
        <v>32850</v>
      </c>
      <c r="E10" s="185" t="str">
        <f>IF(ISERROR(VLOOKUP(B10,'KAYIT LİSTESİ'!$B$4:$H$904,5,0)),"",(VLOOKUP(B10,'KAYIT LİSTESİ'!$B$4:$H$904,5,0)))</f>
        <v>GAMZE YURDUNKULU</v>
      </c>
      <c r="F10" s="185" t="str">
        <f>IF(ISERROR(VLOOKUP(B10,'KAYIT LİSTESİ'!$B$4:$H$904,6,0)),"",(VLOOKUP(B10,'KAYIT LİSTESİ'!$B$4:$H$904,6,0)))</f>
        <v>İZMİR-EGE ÜNİVERSİTESİ FERDİ</v>
      </c>
      <c r="G10" s="170" t="s">
        <v>1835</v>
      </c>
      <c r="H10" s="170">
        <v>3125</v>
      </c>
      <c r="I10" s="170" t="s">
        <v>1835</v>
      </c>
      <c r="J10" s="170">
        <f t="shared" si="0"/>
        <v>3125</v>
      </c>
      <c r="K10" s="199" t="s">
        <v>1835</v>
      </c>
      <c r="L10" s="199"/>
      <c r="M10" s="199"/>
      <c r="N10" s="433">
        <f t="shared" si="1"/>
        <v>3125</v>
      </c>
      <c r="O10" s="228"/>
      <c r="P10" s="236"/>
      <c r="Q10" s="226">
        <v>235</v>
      </c>
      <c r="R10" s="225">
        <v>10</v>
      </c>
    </row>
    <row r="11" spans="1:18" s="76" customFormat="1" ht="36.75" customHeight="1">
      <c r="A11" s="85">
        <v>3</v>
      </c>
      <c r="B11" s="86" t="s">
        <v>1739</v>
      </c>
      <c r="C11" s="228">
        <f>IF(ISERROR(VLOOKUP(B11,'KAYIT LİSTESİ'!$B$4:$H$904,2,0)),"",(VLOOKUP(B11,'KAYIT LİSTESİ'!$B$4:$H$904,2,0)))</f>
        <v>127</v>
      </c>
      <c r="D11" s="87">
        <f>IF(ISERROR(VLOOKUP(B11,'KAYIT LİSTESİ'!$B$4:$H$904,4,0)),"",(VLOOKUP(B11,'KAYIT LİSTESİ'!$B$4:$H$904,4,0)))</f>
        <v>35201</v>
      </c>
      <c r="E11" s="185" t="str">
        <f>IF(ISERROR(VLOOKUP(B11,'KAYIT LİSTESİ'!$B$4:$H$904,5,0)),"",(VLOOKUP(B11,'KAYIT LİSTESİ'!$B$4:$H$904,5,0)))</f>
        <v>ÖZNUR BAŞARIR</v>
      </c>
      <c r="F11" s="185" t="str">
        <f>IF(ISERROR(VLOOKUP(B11,'KAYIT LİSTESİ'!$B$4:$H$904,6,0)),"",(VLOOKUP(B11,'KAYIT LİSTESİ'!$B$4:$H$904,6,0)))</f>
        <v>ANKARA-ANKARA ÜNİVERSİTESİ</v>
      </c>
      <c r="G11" s="170" t="s">
        <v>1835</v>
      </c>
      <c r="H11" s="170" t="s">
        <v>1835</v>
      </c>
      <c r="I11" s="170">
        <v>2750</v>
      </c>
      <c r="J11" s="170">
        <f t="shared" si="0"/>
        <v>2750</v>
      </c>
      <c r="K11" s="199"/>
      <c r="L11" s="199"/>
      <c r="M11" s="199"/>
      <c r="N11" s="433">
        <f t="shared" si="1"/>
        <v>2750</v>
      </c>
      <c r="O11" s="228"/>
      <c r="P11" s="236"/>
      <c r="Q11" s="226">
        <v>243</v>
      </c>
      <c r="R11" s="225">
        <v>11</v>
      </c>
    </row>
    <row r="12" spans="1:18" s="76" customFormat="1" ht="36.75" customHeight="1">
      <c r="A12" s="85">
        <v>4</v>
      </c>
      <c r="B12" s="86" t="s">
        <v>1741</v>
      </c>
      <c r="C12" s="228">
        <f>IF(ISERROR(VLOOKUP(B12,'KAYIT LİSTESİ'!$B$4:$H$904,2,0)),"",(VLOOKUP(B12,'KAYIT LİSTESİ'!$B$4:$H$904,2,0)))</f>
        <v>2</v>
      </c>
      <c r="D12" s="87">
        <f>IF(ISERROR(VLOOKUP(B12,'KAYIT LİSTESİ'!$B$4:$H$904,4,0)),"",(VLOOKUP(B12,'KAYIT LİSTESİ'!$B$4:$H$904,4,0)))</f>
        <v>34234</v>
      </c>
      <c r="E12" s="185" t="str">
        <f>IF(ISERROR(VLOOKUP(B12,'KAYIT LİSTESİ'!$B$4:$H$904,5,0)),"",(VLOOKUP(B12,'KAYIT LİSTESİ'!$B$4:$H$904,5,0)))</f>
        <v>BERİVAN ŞAKIR</v>
      </c>
      <c r="F12" s="185" t="str">
        <f>IF(ISERROR(VLOOKUP(B12,'KAYIT LİSTESİ'!$B$4:$H$904,6,0)),"",(VLOOKUP(B12,'KAYIT LİSTESİ'!$B$4:$H$904,6,0)))</f>
        <v>AKSARAY-AKSARAY ÜNİVERSİTESİ</v>
      </c>
      <c r="G12" s="170">
        <v>2583</v>
      </c>
      <c r="H12" s="170" t="s">
        <v>1835</v>
      </c>
      <c r="I12" s="170">
        <v>2591</v>
      </c>
      <c r="J12" s="170">
        <f t="shared" si="0"/>
        <v>2591</v>
      </c>
      <c r="K12" s="199"/>
      <c r="L12" s="199"/>
      <c r="M12" s="199"/>
      <c r="N12" s="433">
        <f t="shared" si="1"/>
        <v>2591</v>
      </c>
      <c r="O12" s="228"/>
      <c r="P12" s="236"/>
      <c r="Q12" s="226">
        <v>251</v>
      </c>
      <c r="R12" s="225">
        <v>12</v>
      </c>
    </row>
    <row r="13" spans="1:18" s="76" customFormat="1" ht="36.75" customHeight="1">
      <c r="A13" s="85">
        <v>5</v>
      </c>
      <c r="B13" s="86" t="s">
        <v>1738</v>
      </c>
      <c r="C13" s="228">
        <f>IF(ISERROR(VLOOKUP(B13,'KAYIT LİSTESİ'!$B$4:$H$904,2,0)),"",(VLOOKUP(B13,'KAYIT LİSTESİ'!$B$4:$H$904,2,0)))</f>
        <v>65</v>
      </c>
      <c r="D13" s="87">
        <f>IF(ISERROR(VLOOKUP(B13,'KAYIT LİSTESİ'!$B$4:$H$904,4,0)),"",(VLOOKUP(B13,'KAYIT LİSTESİ'!$B$4:$H$904,4,0)))</f>
        <v>33588</v>
      </c>
      <c r="E13" s="185" t="str">
        <f>IF(ISERROR(VLOOKUP(B13,'KAYIT LİSTESİ'!$B$4:$H$904,5,0)),"",(VLOOKUP(B13,'KAYIT LİSTESİ'!$B$4:$H$904,5,0)))</f>
        <v>ÖZGE ŞAYİR</v>
      </c>
      <c r="F13" s="185" t="str">
        <f>IF(ISERROR(VLOOKUP(B13,'KAYIT LİSTESİ'!$B$4:$H$904,6,0)),"",(VLOOKUP(B13,'KAYIT LİSTESİ'!$B$4:$H$904,6,0)))</f>
        <v>KAYSERİ-ERCİYES ÜNİVERSİTESİ</v>
      </c>
      <c r="G13" s="170" t="s">
        <v>1835</v>
      </c>
      <c r="H13" s="170">
        <v>2557</v>
      </c>
      <c r="I13" s="170">
        <v>2575</v>
      </c>
      <c r="J13" s="170">
        <f t="shared" si="0"/>
        <v>2575</v>
      </c>
      <c r="K13" s="199"/>
      <c r="L13" s="199"/>
      <c r="M13" s="199"/>
      <c r="N13" s="433">
        <f t="shared" si="1"/>
        <v>2575</v>
      </c>
      <c r="O13" s="228"/>
      <c r="P13" s="236"/>
      <c r="Q13" s="226">
        <v>259</v>
      </c>
      <c r="R13" s="225">
        <v>13</v>
      </c>
    </row>
    <row r="14" spans="1:18" s="76" customFormat="1" ht="36.75" customHeight="1">
      <c r="A14" s="85">
        <v>6</v>
      </c>
      <c r="B14" s="86" t="s">
        <v>1743</v>
      </c>
      <c r="C14" s="228">
        <f>IF(ISERROR(VLOOKUP(B14,'KAYIT LİSTESİ'!$B$4:$H$904,2,0)),"",(VLOOKUP(B14,'KAYIT LİSTESİ'!$B$4:$H$904,2,0)))</f>
        <v>199</v>
      </c>
      <c r="D14" s="87">
        <f>IF(ISERROR(VLOOKUP(B14,'KAYIT LİSTESİ'!$B$4:$H$904,4,0)),"",(VLOOKUP(B14,'KAYIT LİSTESİ'!$B$4:$H$904,4,0)))</f>
        <v>34181</v>
      </c>
      <c r="E14" s="185" t="str">
        <f>IF(ISERROR(VLOOKUP(B14,'KAYIT LİSTESİ'!$B$4:$H$904,5,0)),"",(VLOOKUP(B14,'KAYIT LİSTESİ'!$B$4:$H$904,5,0)))</f>
        <v>BERİVAN ALTUN</v>
      </c>
      <c r="F14" s="185" t="str">
        <f>IF(ISERROR(VLOOKUP(B14,'KAYIT LİSTESİ'!$B$4:$H$904,6,0)),"",(VLOOKUP(B14,'KAYIT LİSTESİ'!$B$4:$H$904,6,0)))</f>
        <v>MERSİN-MERSİN ÜNİVERSİTESİ</v>
      </c>
      <c r="G14" s="170" t="s">
        <v>1835</v>
      </c>
      <c r="H14" s="170">
        <v>2302</v>
      </c>
      <c r="I14" s="170">
        <v>1843</v>
      </c>
      <c r="J14" s="170">
        <f t="shared" si="0"/>
        <v>2302</v>
      </c>
      <c r="K14" s="199"/>
      <c r="L14" s="199"/>
      <c r="M14" s="199"/>
      <c r="N14" s="433">
        <f t="shared" si="1"/>
        <v>2302</v>
      </c>
      <c r="O14" s="228"/>
      <c r="P14" s="236"/>
      <c r="Q14" s="226">
        <v>267</v>
      </c>
      <c r="R14" s="225">
        <v>14</v>
      </c>
    </row>
    <row r="15" spans="1:18" s="76" customFormat="1" ht="36.75" customHeight="1">
      <c r="A15" s="85">
        <v>7</v>
      </c>
      <c r="B15" s="86" t="s">
        <v>1737</v>
      </c>
      <c r="C15" s="228">
        <f>IF(ISERROR(VLOOKUP(B15,'KAYIT LİSTESİ'!$B$4:$H$904,2,0)),"",(VLOOKUP(B15,'KAYIT LİSTESİ'!$B$4:$H$904,2,0)))</f>
        <v>144</v>
      </c>
      <c r="D15" s="87">
        <f>IF(ISERROR(VLOOKUP(B15,'KAYIT LİSTESİ'!$B$4:$H$904,4,0)),"",(VLOOKUP(B15,'KAYIT LİSTESİ'!$B$4:$H$904,4,0)))</f>
        <v>34790</v>
      </c>
      <c r="E15" s="185" t="str">
        <f>IF(ISERROR(VLOOKUP(B15,'KAYIT LİSTESİ'!$B$4:$H$904,5,0)),"",(VLOOKUP(B15,'KAYIT LİSTESİ'!$B$4:$H$904,5,0)))</f>
        <v>AYŞE YİĞİT</v>
      </c>
      <c r="F15" s="185" t="str">
        <f>IF(ISERROR(VLOOKUP(B15,'KAYIT LİSTESİ'!$B$4:$H$904,6,0)),"",(VLOOKUP(B15,'KAYIT LİSTESİ'!$B$4:$H$904,6,0)))</f>
        <v>SİVAS-CUMHURİYET ÜNİVERSİTESİ</v>
      </c>
      <c r="G15" s="170" t="s">
        <v>1835</v>
      </c>
      <c r="H15" s="170" t="s">
        <v>1835</v>
      </c>
      <c r="I15" s="170">
        <v>1855</v>
      </c>
      <c r="J15" s="170">
        <f t="shared" si="0"/>
        <v>1855</v>
      </c>
      <c r="K15" s="199"/>
      <c r="L15" s="199"/>
      <c r="M15" s="199"/>
      <c r="N15" s="433">
        <f t="shared" si="1"/>
        <v>1855</v>
      </c>
      <c r="O15" s="228"/>
      <c r="P15" s="236"/>
      <c r="Q15" s="226">
        <v>275</v>
      </c>
      <c r="R15" s="225">
        <v>15</v>
      </c>
    </row>
    <row r="16" spans="1:18" s="76" customFormat="1" ht="36.75" customHeight="1">
      <c r="A16" s="85">
        <v>8</v>
      </c>
      <c r="B16" s="86" t="s">
        <v>1749</v>
      </c>
      <c r="C16" s="228">
        <f>IF(ISERROR(VLOOKUP(B16,'KAYIT LİSTESİ'!$B$4:$H$904,2,0)),"",(VLOOKUP(B16,'KAYIT LİSTESİ'!$B$4:$H$904,2,0)))</f>
        <v>255</v>
      </c>
      <c r="D16" s="87">
        <f>IF(ISERROR(VLOOKUP(B16,'KAYIT LİSTESİ'!$B$4:$H$904,4,0)),"",(VLOOKUP(B16,'KAYIT LİSTESİ'!$B$4:$H$904,4,0)))</f>
        <v>33097</v>
      </c>
      <c r="E16" s="185" t="str">
        <f>IF(ISERROR(VLOOKUP(B16,'KAYIT LİSTESİ'!$B$4:$H$904,5,0)),"",(VLOOKUP(B16,'KAYIT LİSTESİ'!$B$4:$H$904,5,0)))</f>
        <v>FİLİZ KAYDU</v>
      </c>
      <c r="F16" s="185" t="str">
        <f>IF(ISERROR(VLOOKUP(B16,'KAYIT LİSTESİ'!$B$4:$H$904,6,0)),"",(VLOOKUP(B16,'KAYIT LİSTESİ'!$B$4:$H$904,6,0)))</f>
        <v>DİYARBAKIR-DİCLE ÜNİVERSİTESİ</v>
      </c>
      <c r="G16" s="170" t="s">
        <v>1835</v>
      </c>
      <c r="H16" s="170" t="s">
        <v>1835</v>
      </c>
      <c r="I16" s="170">
        <v>1830</v>
      </c>
      <c r="J16" s="170">
        <f t="shared" si="0"/>
        <v>1830</v>
      </c>
      <c r="K16" s="199"/>
      <c r="L16" s="199"/>
      <c r="M16" s="199"/>
      <c r="N16" s="433">
        <f t="shared" si="1"/>
        <v>1830</v>
      </c>
      <c r="O16" s="228"/>
      <c r="P16" s="236"/>
      <c r="Q16" s="226">
        <v>281</v>
      </c>
      <c r="R16" s="225">
        <v>16</v>
      </c>
    </row>
    <row r="17" spans="1:18" s="76" customFormat="1" ht="36.75" customHeight="1">
      <c r="A17" s="85">
        <v>9</v>
      </c>
      <c r="B17" s="86" t="s">
        <v>1736</v>
      </c>
      <c r="C17" s="228">
        <f>IF(ISERROR(VLOOKUP(B17,'KAYIT LİSTESİ'!$B$4:$H$904,2,0)),"",(VLOOKUP(B17,'KAYIT LİSTESİ'!$B$4:$H$904,2,0)))</f>
        <v>79</v>
      </c>
      <c r="D17" s="87">
        <f>IF(ISERROR(VLOOKUP(B17,'KAYIT LİSTESİ'!$B$4:$H$904,4,0)),"",(VLOOKUP(B17,'KAYIT LİSTESİ'!$B$4:$H$904,4,0)))</f>
        <v>34199</v>
      </c>
      <c r="E17" s="185" t="str">
        <f>IF(ISERROR(VLOOKUP(B17,'KAYIT LİSTESİ'!$B$4:$H$904,5,0)),"",(VLOOKUP(B17,'KAYIT LİSTESİ'!$B$4:$H$904,5,0)))</f>
        <v>ELİF ÇETİN</v>
      </c>
      <c r="F17" s="185" t="str">
        <f>IF(ISERROR(VLOOKUP(B17,'KAYIT LİSTESİ'!$B$4:$H$904,6,0)),"",(VLOOKUP(B17,'KAYIT LİSTESİ'!$B$4:$H$904,6,0)))</f>
        <v>BURDUR-MEHMET AKİF ERSOY ÜNİVERSİTESİ</v>
      </c>
      <c r="G17" s="170" t="s">
        <v>1835</v>
      </c>
      <c r="H17" s="170">
        <v>1600</v>
      </c>
      <c r="I17" s="170">
        <v>1783</v>
      </c>
      <c r="J17" s="170">
        <f t="shared" si="0"/>
        <v>1783</v>
      </c>
      <c r="K17" s="199"/>
      <c r="L17" s="199"/>
      <c r="M17" s="199"/>
      <c r="N17" s="433">
        <f t="shared" si="1"/>
        <v>1783</v>
      </c>
      <c r="O17" s="228"/>
      <c r="P17" s="236"/>
      <c r="Q17" s="226">
        <v>287</v>
      </c>
      <c r="R17" s="225">
        <v>17</v>
      </c>
    </row>
    <row r="18" spans="1:18" s="76" customFormat="1" ht="36.75" customHeight="1">
      <c r="A18" s="85">
        <v>10</v>
      </c>
      <c r="B18" s="86" t="s">
        <v>1735</v>
      </c>
      <c r="C18" s="228">
        <f>IF(ISERROR(VLOOKUP(B18,'KAYIT LİSTESİ'!$B$4:$H$904,2,0)),"",(VLOOKUP(B18,'KAYIT LİSTESİ'!$B$4:$H$904,2,0)))</f>
        <v>93</v>
      </c>
      <c r="D18" s="87">
        <f>IF(ISERROR(VLOOKUP(B18,'KAYIT LİSTESİ'!$B$4:$H$904,4,0)),"",(VLOOKUP(B18,'KAYIT LİSTESİ'!$B$4:$H$904,4,0)))</f>
        <v>0</v>
      </c>
      <c r="E18" s="185" t="str">
        <f>IF(ISERROR(VLOOKUP(B18,'KAYIT LİSTESİ'!$B$4:$H$904,5,0)),"",(VLOOKUP(B18,'KAYIT LİSTESİ'!$B$4:$H$904,5,0)))</f>
        <v>ÖZGE YÜNCÜ</v>
      </c>
      <c r="F18" s="185" t="str">
        <f>IF(ISERROR(VLOOKUP(B18,'KAYIT LİSTESİ'!$B$4:$H$904,6,0)),"",(VLOOKUP(B18,'KAYIT LİSTESİ'!$B$4:$H$904,6,0)))</f>
        <v>KÜTAHYA-DUMLUPINAR ÜNİVERSİTESİ</v>
      </c>
      <c r="G18" s="170">
        <v>1440</v>
      </c>
      <c r="H18" s="170" t="s">
        <v>1835</v>
      </c>
      <c r="I18" s="170">
        <v>1693</v>
      </c>
      <c r="J18" s="170">
        <f t="shared" si="0"/>
        <v>1693</v>
      </c>
      <c r="K18" s="199"/>
      <c r="L18" s="199"/>
      <c r="M18" s="199"/>
      <c r="N18" s="433">
        <f t="shared" si="1"/>
        <v>1693</v>
      </c>
      <c r="O18" s="228"/>
      <c r="P18" s="236"/>
      <c r="Q18" s="226">
        <v>293</v>
      </c>
      <c r="R18" s="225">
        <v>18</v>
      </c>
    </row>
    <row r="19" spans="1:18" s="76" customFormat="1" ht="36.75" customHeight="1">
      <c r="A19" s="85">
        <v>11</v>
      </c>
      <c r="B19" s="86" t="s">
        <v>1744</v>
      </c>
      <c r="C19" s="228">
        <f>IF(ISERROR(VLOOKUP(B19,'KAYIT LİSTESİ'!$B$4:$H$904,2,0)),"",(VLOOKUP(B19,'KAYIT LİSTESİ'!$B$4:$H$904,2,0)))</f>
        <v>75</v>
      </c>
      <c r="D19" s="87">
        <f>IF(ISERROR(VLOOKUP(B19,'KAYIT LİSTESİ'!$B$4:$H$904,4,0)),"",(VLOOKUP(B19,'KAYIT LİSTESİ'!$B$4:$H$904,4,0)))</f>
        <v>34523</v>
      </c>
      <c r="E19" s="185" t="str">
        <f>IF(ISERROR(VLOOKUP(B19,'KAYIT LİSTESİ'!$B$4:$H$904,5,0)),"",(VLOOKUP(B19,'KAYIT LİSTESİ'!$B$4:$H$904,5,0)))</f>
        <v>SÜMEYYE TEZEL</v>
      </c>
      <c r="F19" s="185" t="str">
        <f>IF(ISERROR(VLOOKUP(B19,'KAYIT LİSTESİ'!$B$4:$H$904,6,0)),"",(VLOOKUP(B19,'KAYIT LİSTESİ'!$B$4:$H$904,6,0)))</f>
        <v>NİĞDE-NİĞDE ÜNİVERSİTESİ</v>
      </c>
      <c r="G19" s="170">
        <v>1561</v>
      </c>
      <c r="H19" s="170" t="s">
        <v>1835</v>
      </c>
      <c r="I19" s="170">
        <v>1462</v>
      </c>
      <c r="J19" s="170">
        <f t="shared" si="0"/>
        <v>1561</v>
      </c>
      <c r="K19" s="199"/>
      <c r="L19" s="199"/>
      <c r="M19" s="199"/>
      <c r="N19" s="433">
        <f t="shared" si="1"/>
        <v>1561</v>
      </c>
      <c r="O19" s="228"/>
      <c r="P19" s="236"/>
      <c r="Q19" s="226">
        <v>299</v>
      </c>
      <c r="R19" s="225">
        <v>19</v>
      </c>
    </row>
    <row r="20" spans="1:18" s="76" customFormat="1" ht="36.75" customHeight="1">
      <c r="A20" s="85">
        <v>12</v>
      </c>
      <c r="B20" s="86" t="s">
        <v>1745</v>
      </c>
      <c r="C20" s="228">
        <f>IF(ISERROR(VLOOKUP(B20,'KAYIT LİSTESİ'!$B$4:$H$904,2,0)),"",(VLOOKUP(B20,'KAYIT LİSTESİ'!$B$4:$H$904,2,0)))</f>
        <v>172</v>
      </c>
      <c r="D20" s="87">
        <f>IF(ISERROR(VLOOKUP(B20,'KAYIT LİSTESİ'!$B$4:$H$904,4,0)),"",(VLOOKUP(B20,'KAYIT LİSTESİ'!$B$4:$H$904,4,0)))</f>
        <v>35377</v>
      </c>
      <c r="E20" s="185" t="str">
        <f>IF(ISERROR(VLOOKUP(B20,'KAYIT LİSTESİ'!$B$4:$H$904,5,0)),"",(VLOOKUP(B20,'KAYIT LİSTESİ'!$B$4:$H$904,5,0)))</f>
        <v>TUĞBA ÇELİK</v>
      </c>
      <c r="F20" s="185" t="str">
        <f>IF(ISERROR(VLOOKUP(B20,'KAYIT LİSTESİ'!$B$4:$H$904,6,0)),"",(VLOOKUP(B20,'KAYIT LİSTESİ'!$B$4:$H$904,6,0)))</f>
        <v>İSTANBUL-İSTANBUL ÜNİVERSİTESİ</v>
      </c>
      <c r="G20" s="170">
        <v>1333</v>
      </c>
      <c r="H20" s="170">
        <v>1256</v>
      </c>
      <c r="I20" s="170">
        <v>1217</v>
      </c>
      <c r="J20" s="170">
        <f t="shared" si="0"/>
        <v>1333</v>
      </c>
      <c r="K20" s="199"/>
      <c r="L20" s="199"/>
      <c r="M20" s="199"/>
      <c r="N20" s="433">
        <f t="shared" si="1"/>
        <v>1333</v>
      </c>
      <c r="O20" s="228"/>
      <c r="P20" s="236"/>
      <c r="Q20" s="226">
        <v>305</v>
      </c>
      <c r="R20" s="225">
        <v>20</v>
      </c>
    </row>
    <row r="21" spans="1:18" s="76" customFormat="1" ht="36.75" customHeight="1">
      <c r="A21" s="85" t="s">
        <v>1827</v>
      </c>
      <c r="B21" s="86" t="s">
        <v>1751</v>
      </c>
      <c r="C21" s="228">
        <f>IF(ISERROR(VLOOKUP(B21,'KAYIT LİSTESİ'!$B$4:$H$904,2,0)),"",(VLOOKUP(B21,'KAYIT LİSTESİ'!$B$4:$H$904,2,0)))</f>
        <v>249</v>
      </c>
      <c r="D21" s="87">
        <f>IF(ISERROR(VLOOKUP(B21,'KAYIT LİSTESİ'!$B$4:$H$904,4,0)),"",(VLOOKUP(B21,'KAYIT LİSTESİ'!$B$4:$H$904,4,0)))</f>
        <v>32779</v>
      </c>
      <c r="E21" s="185" t="str">
        <f>IF(ISERROR(VLOOKUP(B21,'KAYIT LİSTESİ'!$B$4:$H$904,5,0)),"",(VLOOKUP(B21,'KAYIT LİSTESİ'!$B$4:$H$904,5,0)))</f>
        <v>Ş.NİHAN KARUK</v>
      </c>
      <c r="F21" s="185" t="str">
        <f>IF(ISERROR(VLOOKUP(B21,'KAYIT LİSTESİ'!$B$4:$H$904,6,0)),"",(VLOOKUP(B21,'KAYIT LİSTESİ'!$B$4:$H$904,6,0)))</f>
        <v>ESKİŞEHİR-ANADOLU ÜNİVERSİTESİ FERDİ</v>
      </c>
      <c r="G21" s="170">
        <v>1084</v>
      </c>
      <c r="H21" s="170" t="s">
        <v>1827</v>
      </c>
      <c r="I21" s="170" t="s">
        <v>1827</v>
      </c>
      <c r="J21" s="170">
        <f t="shared" si="0"/>
        <v>1084</v>
      </c>
      <c r="K21" s="199" t="s">
        <v>1827</v>
      </c>
      <c r="L21" s="199"/>
      <c r="M21" s="199"/>
      <c r="N21" s="433">
        <f t="shared" si="1"/>
        <v>1084</v>
      </c>
      <c r="O21" s="228"/>
      <c r="P21" s="236"/>
      <c r="Q21" s="226"/>
      <c r="R21" s="225"/>
    </row>
    <row r="22" spans="1:18" s="76" customFormat="1" ht="36.75" customHeight="1">
      <c r="A22" s="85">
        <v>13</v>
      </c>
      <c r="B22" s="86" t="s">
        <v>1746</v>
      </c>
      <c r="C22" s="228">
        <f>IF(ISERROR(VLOOKUP(B22,'KAYIT LİSTESİ'!$B$4:$H$904,2,0)),"",(VLOOKUP(B22,'KAYIT LİSTESİ'!$B$4:$H$904,2,0)))</f>
        <v>209</v>
      </c>
      <c r="D22" s="87" t="str">
        <f>IF(ISERROR(VLOOKUP(B22,'KAYIT LİSTESİ'!$B$4:$H$904,4,0)),"",(VLOOKUP(B22,'KAYIT LİSTESİ'!$B$4:$H$904,4,0)))</f>
        <v>05.07.1995</v>
      </c>
      <c r="E22" s="185" t="str">
        <f>IF(ISERROR(VLOOKUP(B22,'KAYIT LİSTESİ'!$B$4:$H$904,5,0)),"",(VLOOKUP(B22,'KAYIT LİSTESİ'!$B$4:$H$904,5,0)))</f>
        <v>ECE AVCİ</v>
      </c>
      <c r="F22" s="185" t="str">
        <f>IF(ISERROR(VLOOKUP(B22,'KAYIT LİSTESİ'!$B$4:$H$904,6,0)),"",(VLOOKUP(B22,'KAYIT LİSTESİ'!$B$4:$H$904,6,0)))</f>
        <v>İSTANBUL-İSTANBUL TEKNİK ÜNİVERSİTESİ</v>
      </c>
      <c r="G22" s="170">
        <v>992</v>
      </c>
      <c r="H22" s="170">
        <v>941</v>
      </c>
      <c r="I22" s="170" t="s">
        <v>1835</v>
      </c>
      <c r="J22" s="170">
        <f t="shared" si="0"/>
        <v>992</v>
      </c>
      <c r="K22" s="199"/>
      <c r="L22" s="199"/>
      <c r="M22" s="199"/>
      <c r="N22" s="433">
        <f t="shared" si="1"/>
        <v>992</v>
      </c>
      <c r="O22" s="228"/>
      <c r="P22" s="236"/>
      <c r="Q22" s="226"/>
      <c r="R22" s="225"/>
    </row>
    <row r="23" spans="1:18" s="76" customFormat="1" ht="36.75" customHeight="1">
      <c r="A23" s="85" t="s">
        <v>1827</v>
      </c>
      <c r="B23" s="86" t="s">
        <v>1740</v>
      </c>
      <c r="C23" s="228">
        <f>IF(ISERROR(VLOOKUP(B23,'KAYIT LİSTESİ'!$B$4:$H$904,2,0)),"",(VLOOKUP(B23,'KAYIT LİSTESİ'!$B$4:$H$904,2,0)))</f>
        <v>96</v>
      </c>
      <c r="D23" s="87">
        <f>IF(ISERROR(VLOOKUP(B23,'KAYIT LİSTESİ'!$B$4:$H$904,4,0)),"",(VLOOKUP(B23,'KAYIT LİSTESİ'!$B$4:$H$904,4,0)))</f>
        <v>34737</v>
      </c>
      <c r="E23" s="185" t="str">
        <f>IF(ISERROR(VLOOKUP(B23,'KAYIT LİSTESİ'!$B$4:$H$904,5,0)),"",(VLOOKUP(B23,'KAYIT LİSTESİ'!$B$4:$H$904,5,0)))</f>
        <v>BÜŞRA EROL</v>
      </c>
      <c r="F23" s="185" t="str">
        <f>IF(ISERROR(VLOOKUP(B23,'KAYIT LİSTESİ'!$B$4:$H$904,6,0)),"",(VLOOKUP(B23,'KAYIT LİSTESİ'!$B$4:$H$904,6,0)))</f>
        <v>ANKARA-GAZİ ÜNİVERSİTESİ</v>
      </c>
      <c r="G23" s="170" t="s">
        <v>1835</v>
      </c>
      <c r="H23" s="170" t="s">
        <v>1835</v>
      </c>
      <c r="I23" s="170" t="s">
        <v>1835</v>
      </c>
      <c r="J23" s="170">
        <f t="shared" si="0"/>
        <v>0</v>
      </c>
      <c r="K23" s="199"/>
      <c r="L23" s="199"/>
      <c r="M23" s="199"/>
      <c r="N23" s="433" t="s">
        <v>1836</v>
      </c>
      <c r="O23" s="228"/>
      <c r="P23" s="236"/>
      <c r="Q23" s="226"/>
      <c r="R23" s="225"/>
    </row>
    <row r="24" spans="1:18" s="76" customFormat="1" ht="36.75" customHeight="1">
      <c r="A24" s="85" t="s">
        <v>1827</v>
      </c>
      <c r="B24" s="86" t="s">
        <v>1747</v>
      </c>
      <c r="C24" s="228">
        <f>IF(ISERROR(VLOOKUP(B24,'KAYIT LİSTESİ'!$B$4:$H$904,2,0)),"",(VLOOKUP(B24,'KAYIT LİSTESİ'!$B$4:$H$904,2,0)))</f>
        <v>110</v>
      </c>
      <c r="D24" s="87">
        <f>IF(ISERROR(VLOOKUP(B24,'KAYIT LİSTESİ'!$B$4:$H$904,4,0)),"",(VLOOKUP(B24,'KAYIT LİSTESİ'!$B$4:$H$904,4,0)))</f>
        <v>0</v>
      </c>
      <c r="E24" s="185" t="str">
        <f>IF(ISERROR(VLOOKUP(B24,'KAYIT LİSTESİ'!$B$4:$H$904,5,0)),"",(VLOOKUP(B24,'KAYIT LİSTESİ'!$B$4:$H$904,5,0)))</f>
        <v xml:space="preserve">ESRA GAZ  </v>
      </c>
      <c r="F24" s="185" t="str">
        <f>IF(ISERROR(VLOOKUP(B24,'KAYIT LİSTESİ'!$B$4:$H$904,6,0)),"",(VLOOKUP(B24,'KAYIT LİSTESİ'!$B$4:$H$904,6,0)))</f>
        <v>ARDAHAN-ARDAHAN ÜNİVERSİTESİ</v>
      </c>
      <c r="G24" s="170"/>
      <c r="H24" s="170"/>
      <c r="I24" s="170"/>
      <c r="J24" s="170"/>
      <c r="K24" s="199"/>
      <c r="L24" s="199"/>
      <c r="M24" s="199"/>
      <c r="N24" s="433" t="s">
        <v>1826</v>
      </c>
      <c r="O24" s="228"/>
      <c r="P24" s="236"/>
      <c r="Q24" s="226"/>
      <c r="R24" s="225"/>
    </row>
    <row r="25" spans="1:18" s="76" customFormat="1" ht="36.75" customHeight="1">
      <c r="A25" s="85"/>
      <c r="B25" s="86" t="s">
        <v>1752</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ref="J25:J44" si="2">MAX(G25:I25)</f>
        <v>0</v>
      </c>
      <c r="K25" s="199"/>
      <c r="L25" s="199"/>
      <c r="M25" s="199"/>
      <c r="N25" s="183">
        <f t="shared" ref="N25:N44" si="3">MAX(G25:M25)</f>
        <v>0</v>
      </c>
      <c r="O25" s="228"/>
      <c r="P25" s="236"/>
      <c r="Q25" s="226"/>
      <c r="R25" s="225"/>
    </row>
    <row r="26" spans="1:18" s="76" customFormat="1" ht="36.75" customHeight="1">
      <c r="A26" s="85"/>
      <c r="B26" s="86" t="s">
        <v>1753</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1754</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1755</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1756</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1757</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1758</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1759</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1760</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1761</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1762</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1763</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1764</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1765</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1766</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1767</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1768</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1769</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1770</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1771</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22">
    <cfRule type="cellIs" dxfId="64" priority="3" stopIfTrue="1" operator="greaterThan">
      <formula>5595</formula>
    </cfRule>
  </conditionalFormatting>
  <conditionalFormatting sqref="F1:F1048576">
    <cfRule type="containsText" dxfId="63" priority="2" stopIfTrue="1" operator="containsText" text="FERDİ">
      <formula>NOT(ISERROR(SEARCH("FERDİ",F1)))</formula>
    </cfRule>
  </conditionalFormatting>
  <conditionalFormatting sqref="N1:N22 N45:N65536">
    <cfRule type="duplicateValues" dxfId="62" priority="1" stopIfTrue="1"/>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00B050"/>
    <pageSetUpPr fitToPage="1"/>
  </sheetPr>
  <dimension ref="A1:U91"/>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1868</v>
      </c>
      <c r="E3" s="559"/>
      <c r="F3" s="560" t="s">
        <v>304</v>
      </c>
      <c r="G3" s="560"/>
      <c r="H3" s="565"/>
      <c r="I3" s="561"/>
      <c r="J3" s="561"/>
      <c r="K3" s="561"/>
      <c r="L3" s="561"/>
      <c r="M3" s="296" t="s">
        <v>303</v>
      </c>
      <c r="N3" s="562"/>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PROGRAMI'!B23</f>
        <v>10 Mayıs 2015 - 09.45</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c r="N6" s="235"/>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v>74</v>
      </c>
      <c r="C8" s="111">
        <v>42260</v>
      </c>
      <c r="D8" s="262" t="s">
        <v>1226</v>
      </c>
      <c r="E8" s="171" t="s">
        <v>1221</v>
      </c>
      <c r="F8" s="178">
        <v>244534</v>
      </c>
      <c r="G8" s="238"/>
      <c r="H8" s="21"/>
      <c r="I8" s="66">
        <v>1</v>
      </c>
      <c r="J8" s="200" t="s">
        <v>1772</v>
      </c>
      <c r="K8" s="238">
        <f>IF(ISERROR(VLOOKUP(J8,'KAYIT LİSTESİ'!$B$4:$H$904,2,0)),"",(VLOOKUP(J8,'KAYIT LİSTESİ'!$B$4:$H$904,2,0)))</f>
        <v>58</v>
      </c>
      <c r="L8" s="111">
        <f>IF(ISERROR(VLOOKUP(J8,'KAYIT LİSTESİ'!$B$4:$H$904,4,0)),"",(VLOOKUP(J8,'KAYIT LİSTESİ'!$B$4:$H$904,4,0)))</f>
        <v>35335</v>
      </c>
      <c r="M8" s="201" t="str">
        <f>IF(ISERROR(VLOOKUP(J8,'KAYIT LİSTESİ'!$B$4:$H$904,5,0)),"",(VLOOKUP(J8,'KAYIT LİSTESİ'!$B$4:$H$904,5,0)))</f>
        <v>SEVDA DEMİR</v>
      </c>
      <c r="N8" s="201" t="str">
        <f>IF(ISERROR(VLOOKUP(J8,'KAYIT LİSTESİ'!$B$4:$H$904,6,0)),"",(VLOOKUP(J8,'KAYIT LİSTESİ'!$B$4:$H$904,6,0)))</f>
        <v>AYDIN-ADNAN MENDERES ÜNİVERSİTESİ</v>
      </c>
      <c r="O8" s="112" t="s">
        <v>1826</v>
      </c>
      <c r="P8" s="260"/>
      <c r="T8" s="217">
        <v>1174</v>
      </c>
      <c r="U8" s="218">
        <v>93</v>
      </c>
    </row>
    <row r="9" spans="1:21" s="18" customFormat="1" ht="39.75" customHeight="1">
      <c r="A9" s="66" t="s">
        <v>1827</v>
      </c>
      <c r="B9" s="261">
        <v>58</v>
      </c>
      <c r="C9" s="111">
        <v>35335</v>
      </c>
      <c r="D9" s="262" t="s">
        <v>1511</v>
      </c>
      <c r="E9" s="171" t="s">
        <v>1198</v>
      </c>
      <c r="F9" s="112" t="s">
        <v>1826</v>
      </c>
      <c r="G9" s="238"/>
      <c r="H9" s="21"/>
      <c r="I9" s="66">
        <v>2</v>
      </c>
      <c r="J9" s="200" t="s">
        <v>1773</v>
      </c>
      <c r="K9" s="238">
        <f>IF(ISERROR(VLOOKUP(J9,'KAYIT LİSTESİ'!$B$4:$H$904,2,0)),"",(VLOOKUP(J9,'KAYIT LİSTESİ'!$B$4:$H$904,2,0)))</f>
        <v>74</v>
      </c>
      <c r="L9" s="111">
        <f>IF(ISERROR(VLOOKUP(J9,'KAYIT LİSTESİ'!$B$4:$H$904,4,0)),"",(VLOOKUP(J9,'KAYIT LİSTESİ'!$B$4:$H$904,4,0)))</f>
        <v>42260</v>
      </c>
      <c r="M9" s="201" t="str">
        <f>IF(ISERROR(VLOOKUP(J9,'KAYIT LİSTESİ'!$B$4:$H$904,5,0)),"",(VLOOKUP(J9,'KAYIT LİSTESİ'!$B$4:$H$904,5,0)))</f>
        <v>S. NİLAY YILDIZ</v>
      </c>
      <c r="N9" s="201" t="str">
        <f>IF(ISERROR(VLOOKUP(J9,'KAYIT LİSTESİ'!$B$4:$H$904,6,0)),"",(VLOOKUP(J9,'KAYIT LİSTESİ'!$B$4:$H$904,6,0)))</f>
        <v>NİĞDE-NİĞDE ÜNİVERSİTESİ</v>
      </c>
      <c r="O9" s="178">
        <v>244534</v>
      </c>
      <c r="P9" s="260"/>
      <c r="T9" s="217">
        <v>1176</v>
      </c>
      <c r="U9" s="218">
        <v>92</v>
      </c>
    </row>
    <row r="10" spans="1:21" s="18" customFormat="1" ht="39.75" customHeight="1">
      <c r="A10" s="66" t="s">
        <v>1827</v>
      </c>
      <c r="B10" s="261">
        <v>139</v>
      </c>
      <c r="C10" s="111">
        <v>35394</v>
      </c>
      <c r="D10" s="262" t="s">
        <v>1293</v>
      </c>
      <c r="E10" s="171" t="s">
        <v>1290</v>
      </c>
      <c r="F10" s="112" t="s">
        <v>1826</v>
      </c>
      <c r="G10" s="238"/>
      <c r="H10" s="21"/>
      <c r="I10" s="66">
        <v>3</v>
      </c>
      <c r="J10" s="200" t="s">
        <v>1774</v>
      </c>
      <c r="K10" s="238">
        <f>IF(ISERROR(VLOOKUP(J10,'KAYIT LİSTESİ'!$B$4:$H$904,2,0)),"",(VLOOKUP(J10,'KAYIT LİSTESİ'!$B$4:$H$904,2,0)))</f>
        <v>139</v>
      </c>
      <c r="L10" s="111">
        <f>IF(ISERROR(VLOOKUP(J10,'KAYIT LİSTESİ'!$B$4:$H$904,4,0)),"",(VLOOKUP(J10,'KAYIT LİSTESİ'!$B$4:$H$904,4,0)))</f>
        <v>35394</v>
      </c>
      <c r="M10" s="201" t="str">
        <f>IF(ISERROR(VLOOKUP(J10,'KAYIT LİSTESİ'!$B$4:$H$904,5,0)),"",(VLOOKUP(J10,'KAYIT LİSTESİ'!$B$4:$H$904,5,0)))</f>
        <v>SERAH LOVETH MALUGU</v>
      </c>
      <c r="N10" s="201" t="str">
        <f>IF(ISERROR(VLOOKUP(J10,'KAYIT LİSTESİ'!$B$4:$H$904,6,0)),"",(VLOOKUP(J10,'KAYIT LİSTESİ'!$B$4:$H$904,6,0)))</f>
        <v>KKTC-DOĞU AKDENİZ ÜNİVERSİTESİ</v>
      </c>
      <c r="O10" s="112" t="s">
        <v>1826</v>
      </c>
      <c r="P10" s="260"/>
      <c r="T10" s="217">
        <v>1178</v>
      </c>
      <c r="U10" s="218">
        <v>91</v>
      </c>
    </row>
    <row r="11" spans="1:21" s="18" customFormat="1" ht="39.75" customHeight="1">
      <c r="A11" s="66" t="s">
        <v>1827</v>
      </c>
      <c r="B11" s="261">
        <v>244</v>
      </c>
      <c r="C11" s="111" t="s">
        <v>1512</v>
      </c>
      <c r="D11" s="262" t="s">
        <v>1513</v>
      </c>
      <c r="E11" s="171" t="s">
        <v>1418</v>
      </c>
      <c r="F11" s="112" t="s">
        <v>1826</v>
      </c>
      <c r="G11" s="238"/>
      <c r="H11" s="21"/>
      <c r="I11" s="66">
        <v>4</v>
      </c>
      <c r="J11" s="200" t="s">
        <v>1775</v>
      </c>
      <c r="K11" s="238">
        <f>IF(ISERROR(VLOOKUP(J11,'KAYIT LİSTESİ'!$B$4:$H$904,2,0)),"",(VLOOKUP(J11,'KAYIT LİSTESİ'!$B$4:$H$904,2,0)))</f>
        <v>244</v>
      </c>
      <c r="L11" s="111" t="str">
        <f>IF(ISERROR(VLOOKUP(J11,'KAYIT LİSTESİ'!$B$4:$H$904,4,0)),"",(VLOOKUP(J11,'KAYIT LİSTESİ'!$B$4:$H$904,4,0)))</f>
        <v>01.08.1996</v>
      </c>
      <c r="M11" s="201" t="str">
        <f>IF(ISERROR(VLOOKUP(J11,'KAYIT LİSTESİ'!$B$4:$H$904,5,0)),"",(VLOOKUP(J11,'KAYIT LİSTESİ'!$B$4:$H$904,5,0)))</f>
        <v xml:space="preserve">HESNA UYSAL </v>
      </c>
      <c r="N11" s="201" t="str">
        <f>IF(ISERROR(VLOOKUP(J11,'KAYIT LİSTESİ'!$B$4:$H$904,6,0)),"",(VLOOKUP(J11,'KAYIT LİSTESİ'!$B$4:$H$904,6,0)))</f>
        <v>ESKİŞEHİR-ANADOLU ÜNİVERSİTESİ</v>
      </c>
      <c r="O11" s="112" t="s">
        <v>1826</v>
      </c>
      <c r="P11" s="260"/>
      <c r="T11" s="217">
        <v>1180</v>
      </c>
      <c r="U11" s="218">
        <v>90</v>
      </c>
    </row>
    <row r="12" spans="1:21" s="18" customFormat="1" ht="39.75" customHeight="1">
      <c r="A12" s="66"/>
      <c r="B12" s="261"/>
      <c r="C12" s="111"/>
      <c r="D12" s="262"/>
      <c r="E12" s="171"/>
      <c r="F12" s="112"/>
      <c r="G12" s="238"/>
      <c r="H12" s="21"/>
      <c r="I12" s="66">
        <v>5</v>
      </c>
      <c r="J12" s="200" t="s">
        <v>1776</v>
      </c>
      <c r="K12" s="238" t="str">
        <f>IF(ISERROR(VLOOKUP(J12,'KAYIT LİSTESİ'!$B$4:$H$904,2,0)),"",(VLOOKUP(J12,'KAYIT LİSTESİ'!$B$4:$H$904,2,0)))</f>
        <v/>
      </c>
      <c r="L12" s="111" t="str">
        <f>IF(ISERROR(VLOOKUP(J12,'KAYIT LİSTESİ'!$B$4:$H$904,4,0)),"",(VLOOKUP(J12,'KAYIT LİSTESİ'!$B$4:$H$904,4,0)))</f>
        <v/>
      </c>
      <c r="M12" s="201" t="str">
        <f>IF(ISERROR(VLOOKUP(J12,'KAYIT LİSTESİ'!$B$4:$H$904,5,0)),"",(VLOOKUP(J12,'KAYIT LİSTESİ'!$B$4:$H$904,5,0)))</f>
        <v/>
      </c>
      <c r="N12" s="201" t="str">
        <f>IF(ISERROR(VLOOKUP(J12,'KAYIT LİSTESİ'!$B$4:$H$904,6,0)),"",(VLOOKUP(J12,'KAYIT LİSTESİ'!$B$4:$H$904,6,0)))</f>
        <v/>
      </c>
      <c r="O12" s="112"/>
      <c r="P12" s="260"/>
      <c r="T12" s="217">
        <v>1182</v>
      </c>
      <c r="U12" s="218">
        <v>89</v>
      </c>
    </row>
    <row r="13" spans="1:21" s="18" customFormat="1" ht="39.75" customHeight="1">
      <c r="A13" s="66"/>
      <c r="B13" s="261"/>
      <c r="C13" s="111"/>
      <c r="D13" s="262"/>
      <c r="E13" s="171"/>
      <c r="F13" s="112"/>
      <c r="G13" s="238"/>
      <c r="H13" s="21"/>
      <c r="I13" s="66">
        <v>6</v>
      </c>
      <c r="J13" s="200" t="s">
        <v>1777</v>
      </c>
      <c r="K13" s="238" t="str">
        <f>IF(ISERROR(VLOOKUP(J13,'KAYIT LİSTESİ'!$B$4:$H$904,2,0)),"",(VLOOKUP(J13,'KAYIT LİSTESİ'!$B$4:$H$904,2,0)))</f>
        <v/>
      </c>
      <c r="L13" s="111" t="str">
        <f>IF(ISERROR(VLOOKUP(J13,'KAYIT LİSTESİ'!$B$4:$H$904,4,0)),"",(VLOOKUP(J13,'KAYIT LİSTESİ'!$B$4:$H$904,4,0)))</f>
        <v/>
      </c>
      <c r="M13" s="201" t="str">
        <f>IF(ISERROR(VLOOKUP(J13,'KAYIT LİSTESİ'!$B$4:$H$904,5,0)),"",(VLOOKUP(J13,'KAYIT LİSTESİ'!$B$4:$H$904,5,0)))</f>
        <v/>
      </c>
      <c r="N13" s="201" t="str">
        <f>IF(ISERROR(VLOOKUP(J13,'KAYIT LİSTESİ'!$B$4:$H$904,6,0)),"",(VLOOKUP(J13,'KAYIT LİSTESİ'!$B$4:$H$904,6,0)))</f>
        <v/>
      </c>
      <c r="O13" s="112"/>
      <c r="P13" s="260"/>
      <c r="T13" s="217">
        <v>1184</v>
      </c>
      <c r="U13" s="218">
        <v>88</v>
      </c>
    </row>
    <row r="14" spans="1:21" s="18" customFormat="1" ht="39.75" customHeight="1">
      <c r="A14" s="66"/>
      <c r="B14" s="261"/>
      <c r="C14" s="111"/>
      <c r="D14" s="262"/>
      <c r="E14" s="171"/>
      <c r="F14" s="112"/>
      <c r="G14" s="238"/>
      <c r="H14" s="21"/>
      <c r="I14" s="230" t="s">
        <v>16</v>
      </c>
      <c r="J14" s="231"/>
      <c r="K14" s="231"/>
      <c r="L14" s="231"/>
      <c r="M14" s="234"/>
      <c r="N14" s="235"/>
      <c r="O14" s="231"/>
      <c r="P14" s="232"/>
      <c r="T14" s="217">
        <v>1190</v>
      </c>
      <c r="U14" s="218">
        <v>85</v>
      </c>
    </row>
    <row r="15" spans="1:21" s="18" customFormat="1" ht="39.75" customHeight="1">
      <c r="A15" s="66"/>
      <c r="B15" s="261"/>
      <c r="C15" s="111"/>
      <c r="D15" s="262"/>
      <c r="E15" s="171"/>
      <c r="F15" s="112"/>
      <c r="G15" s="238"/>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c r="B16" s="261"/>
      <c r="C16" s="111"/>
      <c r="D16" s="262"/>
      <c r="E16" s="171"/>
      <c r="F16" s="112"/>
      <c r="G16" s="238"/>
      <c r="H16" s="21"/>
      <c r="I16" s="66">
        <v>1</v>
      </c>
      <c r="J16" s="200" t="s">
        <v>643</v>
      </c>
      <c r="K16" s="238" t="str">
        <f>IF(ISERROR(VLOOKUP(J16,'KAYIT LİSTESİ'!$B$4:$H$904,2,0)),"",(VLOOKUP(J16,'KAYIT LİSTESİ'!$B$4:$H$904,2,0)))</f>
        <v/>
      </c>
      <c r="L16" s="111" t="str">
        <f>IF(ISERROR(VLOOKUP(J16,'KAYIT LİSTESİ'!$B$4:$H$904,4,0)),"",(VLOOKUP(J16,'KAYIT LİSTESİ'!$B$4:$H$904,4,0)))</f>
        <v/>
      </c>
      <c r="M16" s="201" t="str">
        <f>IF(ISERROR(VLOOKUP(J16,'KAYIT LİSTESİ'!$B$4:$H$904,5,0)),"",(VLOOKUP(J16,'KAYIT LİSTESİ'!$B$4:$H$904,5,0)))</f>
        <v/>
      </c>
      <c r="N16" s="201" t="str">
        <f>IF(ISERROR(VLOOKUP(J16,'KAYIT LİSTESİ'!$B$4:$H$904,6,0)),"",(VLOOKUP(J16,'KAYIT LİSTESİ'!$B$4:$H$904,6,0)))</f>
        <v/>
      </c>
      <c r="O16" s="112"/>
      <c r="P16" s="260"/>
      <c r="T16" s="217">
        <v>1194</v>
      </c>
      <c r="U16" s="218">
        <v>83</v>
      </c>
    </row>
    <row r="17" spans="1:21" s="18" customFormat="1" ht="39.75" customHeight="1">
      <c r="A17" s="66"/>
      <c r="B17" s="261"/>
      <c r="C17" s="111"/>
      <c r="D17" s="262"/>
      <c r="E17" s="171"/>
      <c r="F17" s="112"/>
      <c r="G17" s="238"/>
      <c r="H17" s="21"/>
      <c r="I17" s="66">
        <v>2</v>
      </c>
      <c r="J17" s="200" t="s">
        <v>644</v>
      </c>
      <c r="K17" s="238" t="str">
        <f>IF(ISERROR(VLOOKUP(J17,'KAYIT LİSTESİ'!$B$4:$H$904,2,0)),"",(VLOOKUP(J17,'KAYIT LİSTESİ'!$B$4:$H$904,2,0)))</f>
        <v/>
      </c>
      <c r="L17" s="111" t="str">
        <f>IF(ISERROR(VLOOKUP(J17,'KAYIT LİSTESİ'!$B$4:$H$904,4,0)),"",(VLOOKUP(J17,'KAYIT LİSTESİ'!$B$4:$H$904,4,0)))</f>
        <v/>
      </c>
      <c r="M17" s="201" t="str">
        <f>IF(ISERROR(VLOOKUP(J17,'KAYIT LİSTESİ'!$B$4:$H$904,5,0)),"",(VLOOKUP(J17,'KAYIT LİSTESİ'!$B$4:$H$904,5,0)))</f>
        <v/>
      </c>
      <c r="N17" s="201" t="str">
        <f>IF(ISERROR(VLOOKUP(J17,'KAYIT LİSTESİ'!$B$4:$H$904,6,0)),"",(VLOOKUP(J17,'KAYIT LİSTESİ'!$B$4:$H$904,6,0)))</f>
        <v/>
      </c>
      <c r="O17" s="112"/>
      <c r="P17" s="260"/>
      <c r="T17" s="217">
        <v>1196</v>
      </c>
      <c r="U17" s="218">
        <v>82</v>
      </c>
    </row>
    <row r="18" spans="1:21" s="18" customFormat="1" ht="39.75" customHeight="1">
      <c r="A18" s="66"/>
      <c r="B18" s="261"/>
      <c r="C18" s="111"/>
      <c r="D18" s="262"/>
      <c r="E18" s="171"/>
      <c r="F18" s="112"/>
      <c r="G18" s="238"/>
      <c r="H18" s="21"/>
      <c r="I18" s="66">
        <v>3</v>
      </c>
      <c r="J18" s="200" t="s">
        <v>645</v>
      </c>
      <c r="K18" s="238" t="str">
        <f>IF(ISERROR(VLOOKUP(J18,'KAYIT LİSTESİ'!$B$4:$H$904,2,0)),"",(VLOOKUP(J18,'KAYIT LİSTESİ'!$B$4:$H$904,2,0)))</f>
        <v/>
      </c>
      <c r="L18" s="111" t="str">
        <f>IF(ISERROR(VLOOKUP(J18,'KAYIT LİSTESİ'!$B$4:$H$904,4,0)),"",(VLOOKUP(J18,'KAYIT LİSTESİ'!$B$4:$H$904,4,0)))</f>
        <v/>
      </c>
      <c r="M18" s="201" t="str">
        <f>IF(ISERROR(VLOOKUP(J18,'KAYIT LİSTESİ'!$B$4:$H$904,5,0)),"",(VLOOKUP(J18,'KAYIT LİSTESİ'!$B$4:$H$904,5,0)))</f>
        <v/>
      </c>
      <c r="N18" s="201" t="str">
        <f>IF(ISERROR(VLOOKUP(J18,'KAYIT LİSTESİ'!$B$4:$H$904,6,0)),"",(VLOOKUP(J18,'KAYIT LİSTESİ'!$B$4:$H$904,6,0)))</f>
        <v/>
      </c>
      <c r="O18" s="112"/>
      <c r="P18" s="260"/>
      <c r="T18" s="217">
        <v>1198</v>
      </c>
      <c r="U18" s="218">
        <v>81</v>
      </c>
    </row>
    <row r="19" spans="1:21" s="18" customFormat="1" ht="39.75" customHeight="1">
      <c r="A19" s="66"/>
      <c r="B19" s="261"/>
      <c r="C19" s="111"/>
      <c r="D19" s="262"/>
      <c r="E19" s="171"/>
      <c r="F19" s="112"/>
      <c r="G19" s="238"/>
      <c r="H19" s="21"/>
      <c r="I19" s="66">
        <v>4</v>
      </c>
      <c r="J19" s="200" t="s">
        <v>646</v>
      </c>
      <c r="K19" s="238" t="str">
        <f>IF(ISERROR(VLOOKUP(J19,'KAYIT LİSTESİ'!$B$4:$H$904,2,0)),"",(VLOOKUP(J19,'KAYIT LİSTESİ'!$B$4:$H$904,2,0)))</f>
        <v/>
      </c>
      <c r="L19" s="111" t="str">
        <f>IF(ISERROR(VLOOKUP(J19,'KAYIT LİSTESİ'!$B$4:$H$904,4,0)),"",(VLOOKUP(J19,'KAYIT LİSTESİ'!$B$4:$H$904,4,0)))</f>
        <v/>
      </c>
      <c r="M19" s="201" t="str">
        <f>IF(ISERROR(VLOOKUP(J19,'KAYIT LİSTESİ'!$B$4:$H$904,5,0)),"",(VLOOKUP(J19,'KAYIT LİSTESİ'!$B$4:$H$904,5,0)))</f>
        <v/>
      </c>
      <c r="N19" s="201" t="str">
        <f>IF(ISERROR(VLOOKUP(J19,'KAYIT LİSTESİ'!$B$4:$H$904,6,0)),"",(VLOOKUP(J19,'KAYIT LİSTESİ'!$B$4:$H$904,6,0)))</f>
        <v/>
      </c>
      <c r="O19" s="112"/>
      <c r="P19" s="260"/>
      <c r="T19" s="217">
        <v>1200</v>
      </c>
      <c r="U19" s="218">
        <v>80</v>
      </c>
    </row>
    <row r="20" spans="1:21" s="18" customFormat="1" ht="39.75" customHeight="1">
      <c r="A20" s="66"/>
      <c r="B20" s="261"/>
      <c r="C20" s="111"/>
      <c r="D20" s="262"/>
      <c r="E20" s="171"/>
      <c r="F20" s="112"/>
      <c r="G20" s="238"/>
      <c r="H20" s="21"/>
      <c r="I20" s="66">
        <v>5</v>
      </c>
      <c r="J20" s="200" t="s">
        <v>647</v>
      </c>
      <c r="K20" s="238" t="str">
        <f>IF(ISERROR(VLOOKUP(J20,'KAYIT LİSTESİ'!$B$4:$H$904,2,0)),"",(VLOOKUP(J20,'KAYIT LİSTESİ'!$B$4:$H$904,2,0)))</f>
        <v/>
      </c>
      <c r="L20" s="111" t="str">
        <f>IF(ISERROR(VLOOKUP(J20,'KAYIT LİSTESİ'!$B$4:$H$904,4,0)),"",(VLOOKUP(J20,'KAYIT LİSTESİ'!$B$4:$H$904,4,0)))</f>
        <v/>
      </c>
      <c r="M20" s="201" t="str">
        <f>IF(ISERROR(VLOOKUP(J20,'KAYIT LİSTESİ'!$B$4:$H$904,5,0)),"",(VLOOKUP(J20,'KAYIT LİSTESİ'!$B$4:$H$904,5,0)))</f>
        <v/>
      </c>
      <c r="N20" s="201" t="str">
        <f>IF(ISERROR(VLOOKUP(J20,'KAYIT LİSTESİ'!$B$4:$H$904,6,0)),"",(VLOOKUP(J20,'KAYIT LİSTESİ'!$B$4:$H$904,6,0)))</f>
        <v/>
      </c>
      <c r="O20" s="112"/>
      <c r="P20" s="260"/>
      <c r="T20" s="217">
        <v>1202</v>
      </c>
      <c r="U20" s="218">
        <v>79</v>
      </c>
    </row>
    <row r="21" spans="1:21" s="18" customFormat="1" ht="39.75" customHeight="1">
      <c r="A21" s="66"/>
      <c r="B21" s="261"/>
      <c r="C21" s="111"/>
      <c r="D21" s="262"/>
      <c r="E21" s="171"/>
      <c r="F21" s="112"/>
      <c r="G21" s="238"/>
      <c r="H21" s="21"/>
      <c r="I21" s="66">
        <v>6</v>
      </c>
      <c r="J21" s="200" t="s">
        <v>648</v>
      </c>
      <c r="K21" s="238" t="str">
        <f>IF(ISERROR(VLOOKUP(J21,'KAYIT LİSTESİ'!$B$4:$H$904,2,0)),"",(VLOOKUP(J21,'KAYIT LİSTESİ'!$B$4:$H$904,2,0)))</f>
        <v/>
      </c>
      <c r="L21" s="111" t="str">
        <f>IF(ISERROR(VLOOKUP(J21,'KAYIT LİSTESİ'!$B$4:$H$904,4,0)),"",(VLOOKUP(J21,'KAYIT LİSTESİ'!$B$4:$H$904,4,0)))</f>
        <v/>
      </c>
      <c r="M21" s="201" t="str">
        <f>IF(ISERROR(VLOOKUP(J21,'KAYIT LİSTESİ'!$B$4:$H$904,5,0)),"",(VLOOKUP(J21,'KAYIT LİSTESİ'!$B$4:$H$904,5,0)))</f>
        <v/>
      </c>
      <c r="N21" s="201" t="str">
        <f>IF(ISERROR(VLOOKUP(J21,'KAYIT LİSTESİ'!$B$4:$H$904,6,0)),"",(VLOOKUP(J21,'KAYIT LİSTESİ'!$B$4:$H$904,6,0)))</f>
        <v/>
      </c>
      <c r="O21" s="112"/>
      <c r="P21" s="260"/>
      <c r="T21" s="217">
        <v>1204</v>
      </c>
      <c r="U21" s="218">
        <v>78</v>
      </c>
    </row>
    <row r="22" spans="1:21" s="18" customFormat="1" ht="39.75" customHeight="1">
      <c r="A22" s="66"/>
      <c r="B22" s="261"/>
      <c r="C22" s="111"/>
      <c r="D22" s="262"/>
      <c r="E22" s="171"/>
      <c r="F22" s="112"/>
      <c r="G22" s="238"/>
      <c r="H22" s="21"/>
      <c r="I22" s="230" t="s">
        <v>17</v>
      </c>
      <c r="J22" s="231"/>
      <c r="K22" s="231"/>
      <c r="L22" s="231"/>
      <c r="M22" s="234"/>
      <c r="N22" s="235"/>
      <c r="O22" s="231"/>
      <c r="P22" s="232"/>
      <c r="T22" s="217">
        <v>1210</v>
      </c>
      <c r="U22" s="218">
        <v>75</v>
      </c>
    </row>
    <row r="23" spans="1:21" s="18" customFormat="1" ht="39.75" customHeight="1">
      <c r="A23" s="66"/>
      <c r="B23" s="261"/>
      <c r="C23" s="111"/>
      <c r="D23" s="262"/>
      <c r="E23" s="171"/>
      <c r="F23" s="112"/>
      <c r="G23" s="238"/>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c r="B24" s="261"/>
      <c r="C24" s="111"/>
      <c r="D24" s="262"/>
      <c r="E24" s="171"/>
      <c r="F24" s="112"/>
      <c r="G24" s="238"/>
      <c r="H24" s="21"/>
      <c r="I24" s="66">
        <v>1</v>
      </c>
      <c r="J24" s="200" t="s">
        <v>649</v>
      </c>
      <c r="K24" s="238" t="str">
        <f>IF(ISERROR(VLOOKUP(J24,'KAYIT LİSTESİ'!$B$4:$H$904,2,0)),"",(VLOOKUP(J24,'KAYIT LİSTESİ'!$B$4:$H$904,2,0)))</f>
        <v/>
      </c>
      <c r="L24" s="111" t="str">
        <f>IF(ISERROR(VLOOKUP(J24,'KAYIT LİSTESİ'!$B$4:$H$904,4,0)),"",(VLOOKUP(J24,'KAYIT LİSTESİ'!$B$4:$H$904,4,0)))</f>
        <v/>
      </c>
      <c r="M24" s="201" t="str">
        <f>IF(ISERROR(VLOOKUP(J24,'KAYIT LİSTESİ'!$B$4:$H$904,5,0)),"",(VLOOKUP(J24,'KAYIT LİSTESİ'!$B$4:$H$904,5,0)))</f>
        <v/>
      </c>
      <c r="N24" s="201" t="str">
        <f>IF(ISERROR(VLOOKUP(J24,'KAYIT LİSTESİ'!$B$4:$H$904,6,0)),"",(VLOOKUP(J24,'KAYIT LİSTESİ'!$B$4:$H$904,6,0)))</f>
        <v/>
      </c>
      <c r="O24" s="112"/>
      <c r="P24" s="260"/>
      <c r="T24" s="217">
        <v>1216</v>
      </c>
      <c r="U24" s="218">
        <v>73</v>
      </c>
    </row>
    <row r="25" spans="1:21" s="18" customFormat="1" ht="39.75" customHeight="1">
      <c r="A25" s="66"/>
      <c r="B25" s="261"/>
      <c r="C25" s="111"/>
      <c r="D25" s="262"/>
      <c r="E25" s="171"/>
      <c r="F25" s="112"/>
      <c r="G25" s="238"/>
      <c r="H25" s="21"/>
      <c r="I25" s="66">
        <v>2</v>
      </c>
      <c r="J25" s="200" t="s">
        <v>650</v>
      </c>
      <c r="K25" s="238" t="str">
        <f>IF(ISERROR(VLOOKUP(J25,'KAYIT LİSTESİ'!$B$4:$H$904,2,0)),"",(VLOOKUP(J25,'KAYIT LİSTESİ'!$B$4:$H$904,2,0)))</f>
        <v/>
      </c>
      <c r="L25" s="111" t="str">
        <f>IF(ISERROR(VLOOKUP(J25,'KAYIT LİSTESİ'!$B$4:$H$904,4,0)),"",(VLOOKUP(J25,'KAYIT LİSTESİ'!$B$4:$H$904,4,0)))</f>
        <v/>
      </c>
      <c r="M25" s="201" t="str">
        <f>IF(ISERROR(VLOOKUP(J25,'KAYIT LİSTESİ'!$B$4:$H$904,5,0)),"",(VLOOKUP(J25,'KAYIT LİSTESİ'!$B$4:$H$904,5,0)))</f>
        <v/>
      </c>
      <c r="N25" s="201" t="str">
        <f>IF(ISERROR(VLOOKUP(J25,'KAYIT LİSTESİ'!$B$4:$H$904,6,0)),"",(VLOOKUP(J25,'KAYIT LİSTESİ'!$B$4:$H$904,6,0)))</f>
        <v/>
      </c>
      <c r="O25" s="112"/>
      <c r="P25" s="260"/>
      <c r="T25" s="217">
        <v>1219</v>
      </c>
      <c r="U25" s="218">
        <v>72</v>
      </c>
    </row>
    <row r="26" spans="1:21" s="18" customFormat="1" ht="39.75" customHeight="1">
      <c r="A26" s="66"/>
      <c r="B26" s="261"/>
      <c r="C26" s="111"/>
      <c r="D26" s="262"/>
      <c r="E26" s="171"/>
      <c r="F26" s="112"/>
      <c r="G26" s="238"/>
      <c r="H26" s="21"/>
      <c r="I26" s="66">
        <v>3</v>
      </c>
      <c r="J26" s="200" t="s">
        <v>651</v>
      </c>
      <c r="K26" s="238" t="str">
        <f>IF(ISERROR(VLOOKUP(J26,'KAYIT LİSTESİ'!$B$4:$H$904,2,0)),"",(VLOOKUP(J26,'KAYIT LİSTESİ'!$B$4:$H$904,2,0)))</f>
        <v/>
      </c>
      <c r="L26" s="111" t="str">
        <f>IF(ISERROR(VLOOKUP(J26,'KAYIT LİSTESİ'!$B$4:$H$904,4,0)),"",(VLOOKUP(J26,'KAYIT LİSTESİ'!$B$4:$H$904,4,0)))</f>
        <v/>
      </c>
      <c r="M26" s="201" t="str">
        <f>IF(ISERROR(VLOOKUP(J26,'KAYIT LİSTESİ'!$B$4:$H$904,5,0)),"",(VLOOKUP(J26,'KAYIT LİSTESİ'!$B$4:$H$904,5,0)))</f>
        <v/>
      </c>
      <c r="N26" s="201" t="str">
        <f>IF(ISERROR(VLOOKUP(J26,'KAYIT LİSTESİ'!$B$4:$H$904,6,0)),"",(VLOOKUP(J26,'KAYIT LİSTESİ'!$B$4:$H$904,6,0)))</f>
        <v/>
      </c>
      <c r="O26" s="112"/>
      <c r="P26" s="260"/>
      <c r="T26" s="217">
        <v>1222</v>
      </c>
      <c r="U26" s="218">
        <v>71</v>
      </c>
    </row>
    <row r="27" spans="1:21" s="18" customFormat="1" ht="39.75" customHeight="1">
      <c r="A27" s="66"/>
      <c r="B27" s="261"/>
      <c r="C27" s="111"/>
      <c r="D27" s="262"/>
      <c r="E27" s="171"/>
      <c r="F27" s="112"/>
      <c r="G27" s="238"/>
      <c r="H27" s="21"/>
      <c r="I27" s="66">
        <v>4</v>
      </c>
      <c r="J27" s="200" t="s">
        <v>652</v>
      </c>
      <c r="K27" s="238" t="str">
        <f>IF(ISERROR(VLOOKUP(J27,'KAYIT LİSTESİ'!$B$4:$H$904,2,0)),"",(VLOOKUP(J27,'KAYIT LİSTESİ'!$B$4:$H$904,2,0)))</f>
        <v/>
      </c>
      <c r="L27" s="111" t="str">
        <f>IF(ISERROR(VLOOKUP(J27,'KAYIT LİSTESİ'!$B$4:$H$904,4,0)),"",(VLOOKUP(J27,'KAYIT LİSTESİ'!$B$4:$H$904,4,0)))</f>
        <v/>
      </c>
      <c r="M27" s="201" t="str">
        <f>IF(ISERROR(VLOOKUP(J27,'KAYIT LİSTESİ'!$B$4:$H$904,5,0)),"",(VLOOKUP(J27,'KAYIT LİSTESİ'!$B$4:$H$904,5,0)))</f>
        <v/>
      </c>
      <c r="N27" s="201" t="str">
        <f>IF(ISERROR(VLOOKUP(J27,'KAYIT LİSTESİ'!$B$4:$H$904,6,0)),"",(VLOOKUP(J27,'KAYIT LİSTESİ'!$B$4:$H$904,6,0)))</f>
        <v/>
      </c>
      <c r="O27" s="112"/>
      <c r="P27" s="260"/>
      <c r="T27" s="217">
        <v>1225</v>
      </c>
      <c r="U27" s="218">
        <v>70</v>
      </c>
    </row>
    <row r="28" spans="1:21" s="18" customFormat="1" ht="39.75" customHeight="1">
      <c r="A28" s="66"/>
      <c r="B28" s="261"/>
      <c r="C28" s="111"/>
      <c r="D28" s="262"/>
      <c r="E28" s="171"/>
      <c r="F28" s="112"/>
      <c r="G28" s="238"/>
      <c r="H28" s="21"/>
      <c r="I28" s="66">
        <v>5</v>
      </c>
      <c r="J28" s="200" t="s">
        <v>653</v>
      </c>
      <c r="K28" s="238" t="str">
        <f>IF(ISERROR(VLOOKUP(J28,'KAYIT LİSTESİ'!$B$4:$H$904,2,0)),"",(VLOOKUP(J28,'KAYIT LİSTESİ'!$B$4:$H$904,2,0)))</f>
        <v/>
      </c>
      <c r="L28" s="111" t="str">
        <f>IF(ISERROR(VLOOKUP(J28,'KAYIT LİSTESİ'!$B$4:$H$904,4,0)),"",(VLOOKUP(J28,'KAYIT LİSTESİ'!$B$4:$H$904,4,0)))</f>
        <v/>
      </c>
      <c r="M28" s="201" t="str">
        <f>IF(ISERROR(VLOOKUP(J28,'KAYIT LİSTESİ'!$B$4:$H$904,5,0)),"",(VLOOKUP(J28,'KAYIT LİSTESİ'!$B$4:$H$904,5,0)))</f>
        <v/>
      </c>
      <c r="N28" s="201" t="str">
        <f>IF(ISERROR(VLOOKUP(J28,'KAYIT LİSTESİ'!$B$4:$H$904,6,0)),"",(VLOOKUP(J28,'KAYIT LİSTESİ'!$B$4:$H$904,6,0)))</f>
        <v/>
      </c>
      <c r="O28" s="112"/>
      <c r="P28" s="260"/>
      <c r="T28" s="217">
        <v>1228</v>
      </c>
      <c r="U28" s="218">
        <v>69</v>
      </c>
    </row>
    <row r="29" spans="1:21" s="18" customFormat="1" ht="39.75" customHeight="1">
      <c r="A29" s="66"/>
      <c r="B29" s="261"/>
      <c r="C29" s="111"/>
      <c r="D29" s="262"/>
      <c r="E29" s="171"/>
      <c r="F29" s="112"/>
      <c r="G29" s="238"/>
      <c r="H29" s="21"/>
      <c r="I29" s="66">
        <v>6</v>
      </c>
      <c r="J29" s="200" t="s">
        <v>654</v>
      </c>
      <c r="K29" s="238" t="str">
        <f>IF(ISERROR(VLOOKUP(J29,'KAYIT LİSTESİ'!$B$4:$H$904,2,0)),"",(VLOOKUP(J29,'KAYIT LİSTESİ'!$B$4:$H$904,2,0)))</f>
        <v/>
      </c>
      <c r="L29" s="111" t="str">
        <f>IF(ISERROR(VLOOKUP(J29,'KAYIT LİSTESİ'!$B$4:$H$904,4,0)),"",(VLOOKUP(J29,'KAYIT LİSTESİ'!$B$4:$H$904,4,0)))</f>
        <v/>
      </c>
      <c r="M29" s="201" t="str">
        <f>IF(ISERROR(VLOOKUP(J29,'KAYIT LİSTESİ'!$B$4:$H$904,5,0)),"",(VLOOKUP(J29,'KAYIT LİSTESİ'!$B$4:$H$904,5,0)))</f>
        <v/>
      </c>
      <c r="N29" s="201" t="str">
        <f>IF(ISERROR(VLOOKUP(J29,'KAYIT LİSTESİ'!$B$4:$H$904,6,0)),"",(VLOOKUP(J29,'KAYIT LİSTESİ'!$B$4:$H$904,6,0)))</f>
        <v/>
      </c>
      <c r="O29" s="112"/>
      <c r="P29" s="260"/>
      <c r="T29" s="217">
        <v>1231</v>
      </c>
      <c r="U29" s="218">
        <v>68</v>
      </c>
    </row>
    <row r="30" spans="1:21" s="18" customFormat="1" ht="39.75" customHeight="1">
      <c r="A30" s="66"/>
      <c r="B30" s="261"/>
      <c r="C30" s="111"/>
      <c r="D30" s="262"/>
      <c r="E30" s="171"/>
      <c r="F30" s="112"/>
      <c r="G30" s="238"/>
      <c r="H30" s="21"/>
      <c r="I30" s="230" t="s">
        <v>302</v>
      </c>
      <c r="J30" s="231"/>
      <c r="K30" s="231"/>
      <c r="L30" s="231"/>
      <c r="M30" s="234"/>
      <c r="N30" s="235"/>
      <c r="O30" s="231"/>
      <c r="P30" s="232"/>
      <c r="T30" s="217">
        <v>1210</v>
      </c>
      <c r="U30" s="218">
        <v>75</v>
      </c>
    </row>
    <row r="31" spans="1:21" s="18" customFormat="1" ht="39.75" customHeight="1">
      <c r="A31" s="66"/>
      <c r="B31" s="261"/>
      <c r="C31" s="111"/>
      <c r="D31" s="262"/>
      <c r="E31" s="171"/>
      <c r="F31" s="112"/>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c r="B32" s="261"/>
      <c r="C32" s="111"/>
      <c r="D32" s="262"/>
      <c r="E32" s="171"/>
      <c r="F32" s="112"/>
      <c r="G32" s="238"/>
      <c r="H32" s="21"/>
      <c r="I32" s="66">
        <v>1</v>
      </c>
      <c r="J32" s="200" t="s">
        <v>655</v>
      </c>
      <c r="K32" s="238" t="str">
        <f>IF(ISERROR(VLOOKUP(J32,'KAYIT LİSTESİ'!$B$4:$H$904,2,0)),"",(VLOOKUP(J32,'KAYIT LİSTESİ'!$B$4:$H$904,2,0)))</f>
        <v/>
      </c>
      <c r="L32" s="111" t="str">
        <f>IF(ISERROR(VLOOKUP(J32,'KAYIT LİSTESİ'!$B$4:$H$904,4,0)),"",(VLOOKUP(J32,'KAYIT LİSTESİ'!$B$4:$H$904,4,0)))</f>
        <v/>
      </c>
      <c r="M32" s="201" t="str">
        <f>IF(ISERROR(VLOOKUP(J32,'KAYIT LİSTESİ'!$B$4:$H$904,5,0)),"",(VLOOKUP(J32,'KAYIT LİSTESİ'!$B$4:$H$904,5,0)))</f>
        <v/>
      </c>
      <c r="N32" s="201" t="str">
        <f>IF(ISERROR(VLOOKUP(J32,'KAYIT LİSTESİ'!$B$4:$H$904,6,0)),"",(VLOOKUP(J32,'KAYIT LİSTESİ'!$B$4:$H$904,6,0)))</f>
        <v/>
      </c>
      <c r="O32" s="112"/>
      <c r="P32" s="260"/>
      <c r="T32" s="217">
        <v>1216</v>
      </c>
      <c r="U32" s="218">
        <v>73</v>
      </c>
    </row>
    <row r="33" spans="1:21" s="18" customFormat="1" ht="39.75" customHeight="1">
      <c r="A33" s="66"/>
      <c r="B33" s="261"/>
      <c r="C33" s="111"/>
      <c r="D33" s="262"/>
      <c r="E33" s="171"/>
      <c r="F33" s="112"/>
      <c r="G33" s="238"/>
      <c r="H33" s="21"/>
      <c r="I33" s="66">
        <v>2</v>
      </c>
      <c r="J33" s="200" t="s">
        <v>656</v>
      </c>
      <c r="K33" s="238" t="str">
        <f>IF(ISERROR(VLOOKUP(J33,'KAYIT LİSTESİ'!$B$4:$H$904,2,0)),"",(VLOOKUP(J33,'KAYIT LİSTESİ'!$B$4:$H$904,2,0)))</f>
        <v/>
      </c>
      <c r="L33" s="111" t="str">
        <f>IF(ISERROR(VLOOKUP(J33,'KAYIT LİSTESİ'!$B$4:$H$904,4,0)),"",(VLOOKUP(J33,'KAYIT LİSTESİ'!$B$4:$H$904,4,0)))</f>
        <v/>
      </c>
      <c r="M33" s="201" t="str">
        <f>IF(ISERROR(VLOOKUP(J33,'KAYIT LİSTESİ'!$B$4:$H$904,5,0)),"",(VLOOKUP(J33,'KAYIT LİSTESİ'!$B$4:$H$904,5,0)))</f>
        <v/>
      </c>
      <c r="N33" s="201" t="str">
        <f>IF(ISERROR(VLOOKUP(J33,'KAYIT LİSTESİ'!$B$4:$H$904,6,0)),"",(VLOOKUP(J33,'KAYIT LİSTESİ'!$B$4:$H$904,6,0)))</f>
        <v/>
      </c>
      <c r="O33" s="112"/>
      <c r="P33" s="260"/>
      <c r="T33" s="217">
        <v>1219</v>
      </c>
      <c r="U33" s="218">
        <v>72</v>
      </c>
    </row>
    <row r="34" spans="1:21" s="18" customFormat="1" ht="39.75" customHeight="1">
      <c r="A34" s="541" t="s">
        <v>1839</v>
      </c>
      <c r="B34" s="542"/>
      <c r="C34" s="542"/>
      <c r="D34" s="542"/>
      <c r="E34" s="542"/>
      <c r="F34" s="542"/>
      <c r="G34" s="543"/>
      <c r="H34" s="21"/>
      <c r="I34" s="66">
        <v>3</v>
      </c>
      <c r="J34" s="200" t="s">
        <v>657</v>
      </c>
      <c r="K34" s="238" t="str">
        <f>IF(ISERROR(VLOOKUP(J34,'KAYIT LİSTESİ'!$B$4:$H$904,2,0)),"",(VLOOKUP(J34,'KAYIT LİSTESİ'!$B$4:$H$904,2,0)))</f>
        <v/>
      </c>
      <c r="L34" s="111" t="str">
        <f>IF(ISERROR(VLOOKUP(J34,'KAYIT LİSTESİ'!$B$4:$H$904,4,0)),"",(VLOOKUP(J34,'KAYIT LİSTESİ'!$B$4:$H$904,4,0)))</f>
        <v/>
      </c>
      <c r="M34" s="201" t="str">
        <f>IF(ISERROR(VLOOKUP(J34,'KAYIT LİSTESİ'!$B$4:$H$904,5,0)),"",(VLOOKUP(J34,'KAYIT LİSTESİ'!$B$4:$H$904,5,0)))</f>
        <v/>
      </c>
      <c r="N34" s="201" t="str">
        <f>IF(ISERROR(VLOOKUP(J34,'KAYIT LİSTESİ'!$B$4:$H$904,6,0)),"",(VLOOKUP(J34,'KAYIT LİSTESİ'!$B$4:$H$904,6,0)))</f>
        <v/>
      </c>
      <c r="O34" s="112"/>
      <c r="P34" s="260"/>
      <c r="T34" s="217">
        <v>1222</v>
      </c>
      <c r="U34" s="218">
        <v>71</v>
      </c>
    </row>
    <row r="35" spans="1:21" s="18" customFormat="1" ht="39.75" customHeight="1">
      <c r="A35" s="544"/>
      <c r="B35" s="545"/>
      <c r="C35" s="545"/>
      <c r="D35" s="545"/>
      <c r="E35" s="545"/>
      <c r="F35" s="545"/>
      <c r="G35" s="546"/>
      <c r="H35" s="21"/>
      <c r="I35" s="66">
        <v>4</v>
      </c>
      <c r="J35" s="200" t="s">
        <v>658</v>
      </c>
      <c r="K35" s="238" t="str">
        <f>IF(ISERROR(VLOOKUP(J35,'KAYIT LİSTESİ'!$B$4:$H$904,2,0)),"",(VLOOKUP(J35,'KAYIT LİSTESİ'!$B$4:$H$904,2,0)))</f>
        <v/>
      </c>
      <c r="L35" s="111" t="str">
        <f>IF(ISERROR(VLOOKUP(J35,'KAYIT LİSTESİ'!$B$4:$H$904,4,0)),"",(VLOOKUP(J35,'KAYIT LİSTESİ'!$B$4:$H$904,4,0)))</f>
        <v/>
      </c>
      <c r="M35" s="201" t="str">
        <f>IF(ISERROR(VLOOKUP(J35,'KAYIT LİSTESİ'!$B$4:$H$904,5,0)),"",(VLOOKUP(J35,'KAYIT LİSTESİ'!$B$4:$H$904,5,0)))</f>
        <v/>
      </c>
      <c r="N35" s="201" t="str">
        <f>IF(ISERROR(VLOOKUP(J35,'KAYIT LİSTESİ'!$B$4:$H$904,6,0)),"",(VLOOKUP(J35,'KAYIT LİSTESİ'!$B$4:$H$904,6,0)))</f>
        <v/>
      </c>
      <c r="O35" s="112"/>
      <c r="P35" s="260"/>
      <c r="T35" s="217">
        <v>1225</v>
      </c>
      <c r="U35" s="218">
        <v>70</v>
      </c>
    </row>
    <row r="36" spans="1:21" s="18" customFormat="1" ht="39.75" customHeight="1">
      <c r="A36" s="66"/>
      <c r="B36" s="261"/>
      <c r="C36" s="111"/>
      <c r="D36" s="262"/>
      <c r="E36" s="171"/>
      <c r="F36" s="112"/>
      <c r="G36" s="238"/>
      <c r="H36" s="21"/>
      <c r="I36" s="66">
        <v>5</v>
      </c>
      <c r="J36" s="200" t="s">
        <v>659</v>
      </c>
      <c r="K36" s="238" t="str">
        <f>IF(ISERROR(VLOOKUP(J36,'KAYIT LİSTESİ'!$B$4:$H$904,2,0)),"",(VLOOKUP(J36,'KAYIT LİSTESİ'!$B$4:$H$904,2,0)))</f>
        <v/>
      </c>
      <c r="L36" s="111" t="str">
        <f>IF(ISERROR(VLOOKUP(J36,'KAYIT LİSTESİ'!$B$4:$H$904,4,0)),"",(VLOOKUP(J36,'KAYIT LİSTESİ'!$B$4:$H$904,4,0)))</f>
        <v/>
      </c>
      <c r="M36" s="201" t="str">
        <f>IF(ISERROR(VLOOKUP(J36,'KAYIT LİSTESİ'!$B$4:$H$904,5,0)),"",(VLOOKUP(J36,'KAYIT LİSTESİ'!$B$4:$H$904,5,0)))</f>
        <v/>
      </c>
      <c r="N36" s="201" t="str">
        <f>IF(ISERROR(VLOOKUP(J36,'KAYIT LİSTESİ'!$B$4:$H$904,6,0)),"",(VLOOKUP(J36,'KAYIT LİSTESİ'!$B$4:$H$904,6,0)))</f>
        <v/>
      </c>
      <c r="O36" s="112"/>
      <c r="P36" s="260"/>
      <c r="T36" s="217">
        <v>1228</v>
      </c>
      <c r="U36" s="218">
        <v>69</v>
      </c>
    </row>
    <row r="37" spans="1:21" s="18" customFormat="1" ht="39.75" customHeight="1">
      <c r="A37" s="66"/>
      <c r="B37" s="261"/>
      <c r="C37" s="111"/>
      <c r="D37" s="262"/>
      <c r="E37" s="171"/>
      <c r="F37" s="112"/>
      <c r="G37" s="238"/>
      <c r="H37" s="21"/>
      <c r="I37" s="66">
        <v>6</v>
      </c>
      <c r="J37" s="200" t="s">
        <v>660</v>
      </c>
      <c r="K37" s="238" t="str">
        <f>IF(ISERROR(VLOOKUP(J37,'KAYIT LİSTESİ'!$B$4:$H$904,2,0)),"",(VLOOKUP(J37,'KAYIT LİSTESİ'!$B$4:$H$904,2,0)))</f>
        <v/>
      </c>
      <c r="L37" s="111" t="str">
        <f>IF(ISERROR(VLOOKUP(J37,'KAYIT LİSTESİ'!$B$4:$H$904,4,0)),"",(VLOOKUP(J37,'KAYIT LİSTESİ'!$B$4:$H$904,4,0)))</f>
        <v/>
      </c>
      <c r="M37" s="201" t="str">
        <f>IF(ISERROR(VLOOKUP(J37,'KAYIT LİSTESİ'!$B$4:$H$904,5,0)),"",(VLOOKUP(J37,'KAYIT LİSTESİ'!$B$4:$H$904,5,0)))</f>
        <v/>
      </c>
      <c r="N37" s="201" t="str">
        <f>IF(ISERROR(VLOOKUP(J37,'KAYIT LİSTESİ'!$B$4:$H$904,6,0)),"",(VLOOKUP(J37,'KAYIT LİSTESİ'!$B$4:$H$904,6,0)))</f>
        <v/>
      </c>
      <c r="O37" s="112"/>
      <c r="P37" s="260"/>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c r="T41" s="217">
        <v>1295</v>
      </c>
      <c r="U41" s="218">
        <v>51</v>
      </c>
    </row>
    <row r="42" spans="1:21">
      <c r="T42" s="217">
        <v>1300</v>
      </c>
      <c r="U42" s="218">
        <v>50</v>
      </c>
    </row>
    <row r="43" spans="1:21">
      <c r="T43" s="217">
        <v>1305</v>
      </c>
      <c r="U43" s="218">
        <v>49</v>
      </c>
    </row>
    <row r="44" spans="1:21">
      <c r="T44" s="217">
        <v>1310</v>
      </c>
      <c r="U44" s="218">
        <v>48</v>
      </c>
    </row>
    <row r="45" spans="1:21">
      <c r="T45" s="217">
        <v>1315</v>
      </c>
      <c r="U45" s="218">
        <v>47</v>
      </c>
    </row>
    <row r="46" spans="1:21">
      <c r="T46" s="217">
        <v>1320</v>
      </c>
      <c r="U46" s="218">
        <v>46</v>
      </c>
    </row>
    <row r="47" spans="1:21">
      <c r="T47" s="217">
        <v>1325</v>
      </c>
      <c r="U47" s="218">
        <v>45</v>
      </c>
    </row>
    <row r="48" spans="1:21">
      <c r="T48" s="217">
        <v>1330</v>
      </c>
      <c r="U48" s="218">
        <v>44</v>
      </c>
    </row>
    <row r="49" spans="20:21">
      <c r="T49" s="217">
        <v>1335</v>
      </c>
      <c r="U49" s="218">
        <v>43</v>
      </c>
    </row>
    <row r="50" spans="20:21">
      <c r="T50" s="217">
        <v>1340</v>
      </c>
      <c r="U50" s="218">
        <v>42</v>
      </c>
    </row>
    <row r="51" spans="20:21">
      <c r="T51" s="217">
        <v>1345</v>
      </c>
      <c r="U51" s="218">
        <v>41</v>
      </c>
    </row>
    <row r="52" spans="20:21">
      <c r="T52" s="217">
        <v>1350</v>
      </c>
      <c r="U52" s="218">
        <v>40</v>
      </c>
    </row>
    <row r="53" spans="20:21">
      <c r="T53" s="217">
        <v>1355</v>
      </c>
      <c r="U53" s="218">
        <v>39</v>
      </c>
    </row>
    <row r="54" spans="20:21">
      <c r="T54" s="217">
        <v>1365</v>
      </c>
      <c r="U54" s="218">
        <v>38</v>
      </c>
    </row>
    <row r="55" spans="20:21">
      <c r="T55" s="217">
        <v>1375</v>
      </c>
      <c r="U55" s="218">
        <v>37</v>
      </c>
    </row>
    <row r="56" spans="20:21">
      <c r="T56" s="217">
        <v>1385</v>
      </c>
      <c r="U56" s="218">
        <v>36</v>
      </c>
    </row>
    <row r="57" spans="20:21">
      <c r="T57" s="217">
        <v>1395</v>
      </c>
      <c r="U57" s="218">
        <v>35</v>
      </c>
    </row>
    <row r="58" spans="20:21">
      <c r="T58" s="217">
        <v>1405</v>
      </c>
      <c r="U58" s="218">
        <v>34</v>
      </c>
    </row>
    <row r="59" spans="20:21">
      <c r="T59" s="217">
        <v>1415</v>
      </c>
      <c r="U59" s="218">
        <v>33</v>
      </c>
    </row>
    <row r="60" spans="20:21">
      <c r="T60" s="217">
        <v>1425</v>
      </c>
      <c r="U60" s="218">
        <v>32</v>
      </c>
    </row>
    <row r="61" spans="20:21">
      <c r="T61" s="217">
        <v>1435</v>
      </c>
      <c r="U61" s="218">
        <v>31</v>
      </c>
    </row>
    <row r="62" spans="20:21">
      <c r="T62" s="217">
        <v>1445</v>
      </c>
      <c r="U62" s="218">
        <v>30</v>
      </c>
    </row>
    <row r="63" spans="20:21">
      <c r="T63" s="217">
        <v>1455</v>
      </c>
      <c r="U63" s="218">
        <v>29</v>
      </c>
    </row>
    <row r="64" spans="20:21">
      <c r="T64" s="217">
        <v>1465</v>
      </c>
      <c r="U64" s="218">
        <v>28</v>
      </c>
    </row>
    <row r="65" spans="20:21">
      <c r="T65" s="217">
        <v>1475</v>
      </c>
      <c r="U65" s="218">
        <v>27</v>
      </c>
    </row>
    <row r="66" spans="20:21">
      <c r="T66" s="217">
        <v>1485</v>
      </c>
      <c r="U66" s="218">
        <v>26</v>
      </c>
    </row>
    <row r="67" spans="20:21">
      <c r="T67" s="217">
        <v>1495</v>
      </c>
      <c r="U67" s="218">
        <v>25</v>
      </c>
    </row>
    <row r="68" spans="20:21">
      <c r="T68" s="217">
        <v>1505</v>
      </c>
      <c r="U68" s="218">
        <v>24</v>
      </c>
    </row>
    <row r="69" spans="20:21">
      <c r="T69" s="217">
        <v>1515</v>
      </c>
      <c r="U69" s="218">
        <v>23</v>
      </c>
    </row>
    <row r="70" spans="20:21">
      <c r="T70" s="217">
        <v>1525</v>
      </c>
      <c r="U70" s="218">
        <v>22</v>
      </c>
    </row>
    <row r="71" spans="20:21">
      <c r="T71" s="217">
        <v>1535</v>
      </c>
      <c r="U71" s="218">
        <v>21</v>
      </c>
    </row>
    <row r="72" spans="20:21">
      <c r="T72" s="217">
        <v>1545</v>
      </c>
      <c r="U72" s="218">
        <v>20</v>
      </c>
    </row>
    <row r="73" spans="20:21">
      <c r="T73" s="217">
        <v>1555</v>
      </c>
      <c r="U73" s="218">
        <v>19</v>
      </c>
    </row>
    <row r="74" spans="20:21">
      <c r="T74" s="217">
        <v>1565</v>
      </c>
      <c r="U74" s="218">
        <v>18</v>
      </c>
    </row>
    <row r="75" spans="20:21">
      <c r="T75" s="217">
        <v>1575</v>
      </c>
      <c r="U75" s="218">
        <v>17</v>
      </c>
    </row>
    <row r="76" spans="20:21">
      <c r="T76" s="217">
        <v>1585</v>
      </c>
      <c r="U76" s="218">
        <v>16</v>
      </c>
    </row>
    <row r="77" spans="20:21">
      <c r="T77" s="217">
        <v>1595</v>
      </c>
      <c r="U77" s="218">
        <v>15</v>
      </c>
    </row>
    <row r="78" spans="20:21">
      <c r="T78" s="217">
        <v>1605</v>
      </c>
      <c r="U78" s="218">
        <v>14</v>
      </c>
    </row>
    <row r="79" spans="20:21">
      <c r="T79" s="217">
        <v>1615</v>
      </c>
      <c r="U79" s="218">
        <v>13</v>
      </c>
    </row>
    <row r="80" spans="20:21">
      <c r="T80" s="217">
        <v>1625</v>
      </c>
      <c r="U80" s="218">
        <v>12</v>
      </c>
    </row>
    <row r="81" spans="20:21">
      <c r="T81" s="217">
        <v>1645</v>
      </c>
      <c r="U81" s="218">
        <v>11</v>
      </c>
    </row>
    <row r="82" spans="20:21">
      <c r="T82" s="217">
        <v>1665</v>
      </c>
      <c r="U82" s="218">
        <v>10</v>
      </c>
    </row>
    <row r="83" spans="20:21">
      <c r="T83" s="217">
        <v>1685</v>
      </c>
      <c r="U83" s="218">
        <v>9</v>
      </c>
    </row>
    <row r="84" spans="20:21">
      <c r="T84" s="217">
        <v>1705</v>
      </c>
      <c r="U84" s="218">
        <v>8</v>
      </c>
    </row>
    <row r="85" spans="20:21">
      <c r="T85" s="217">
        <v>1725</v>
      </c>
      <c r="U85" s="218">
        <v>7</v>
      </c>
    </row>
    <row r="86" spans="20:21">
      <c r="T86" s="217">
        <v>1745</v>
      </c>
      <c r="U86" s="218">
        <v>6</v>
      </c>
    </row>
    <row r="87" spans="20:21">
      <c r="T87" s="217">
        <v>1765</v>
      </c>
      <c r="U87" s="218">
        <v>5</v>
      </c>
    </row>
    <row r="88" spans="20:21">
      <c r="T88" s="217">
        <v>1785</v>
      </c>
      <c r="U88" s="218">
        <v>4</v>
      </c>
    </row>
    <row r="89" spans="20:21">
      <c r="T89" s="217">
        <v>1805</v>
      </c>
      <c r="U89" s="218">
        <v>3</v>
      </c>
    </row>
    <row r="90" spans="20:21">
      <c r="T90" s="217">
        <v>1825</v>
      </c>
      <c r="U90" s="218">
        <v>2</v>
      </c>
    </row>
    <row r="91" spans="20:21">
      <c r="T91" s="217">
        <v>1845</v>
      </c>
      <c r="U91" s="218">
        <v>1</v>
      </c>
    </row>
  </sheetData>
  <mergeCells count="19">
    <mergeCell ref="A34:G35"/>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3 F36:F37">
    <cfRule type="cellIs" dxfId="61" priority="2" stopIfTrue="1" operator="between">
      <formula>2260</formula>
      <formula>2367</formula>
    </cfRule>
  </conditionalFormatting>
  <conditionalFormatting sqref="E34:E35">
    <cfRule type="containsText" dxfId="60" priority="1" stopIfTrue="1" operator="containsText" text="FERDİ">
      <formula>NOT(ISERROR(SEARCH("FERDİ",E34)))</formula>
    </cfRule>
  </conditionalFormatting>
  <printOptions horizontalCentered="1"/>
  <pageMargins left="0.27559055118110237" right="0.19685039370078741" top="0.53" bottom="0.35433070866141736" header="0.39370078740157483" footer="0.27559055118110237"/>
  <pageSetup paperSize="9" scale="5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00B050"/>
    <pageSetUpPr fitToPage="1"/>
  </sheetPr>
  <dimension ref="A1:U91"/>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5.85546875" style="22" hidden="1"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270</v>
      </c>
      <c r="E3" s="559"/>
      <c r="F3" s="560" t="s">
        <v>304</v>
      </c>
      <c r="G3" s="560"/>
      <c r="H3" s="565" t="str">
        <f>'YARIŞMA PROGRAMI'!E29</f>
        <v>55,09-Nagihan KARADERE</v>
      </c>
      <c r="I3" s="561"/>
      <c r="J3" s="561"/>
      <c r="K3" s="561"/>
      <c r="L3" s="561"/>
      <c r="M3" s="212" t="s">
        <v>303</v>
      </c>
      <c r="N3" s="562" t="str">
        <f>'YARIŞMA PROGRAMI'!F29</f>
        <v>57.09-SEMA APAK</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PROGRAMI'!B29</f>
        <v>10 Mayıs 2015 - 16.00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t="s">
        <v>226</v>
      </c>
      <c r="N6" s="235"/>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v>41</v>
      </c>
      <c r="C8" s="111">
        <v>34157</v>
      </c>
      <c r="D8" s="262" t="s">
        <v>1187</v>
      </c>
      <c r="E8" s="171" t="s">
        <v>1188</v>
      </c>
      <c r="F8" s="178">
        <v>10044</v>
      </c>
      <c r="G8" s="238">
        <v>24</v>
      </c>
      <c r="H8" s="21"/>
      <c r="I8" s="66">
        <v>1</v>
      </c>
      <c r="J8" s="200" t="s">
        <v>252</v>
      </c>
      <c r="K8" s="238">
        <f>IF(ISERROR(VLOOKUP(J8,'KAYIT LİSTESİ'!$B$4:$H$904,2,0)),"",(VLOOKUP(J8,'KAYIT LİSTESİ'!$B$4:$H$904,2,0)))</f>
        <v>257</v>
      </c>
      <c r="L8" s="111">
        <f>IF(ISERROR(VLOOKUP(J8,'KAYIT LİSTESİ'!$B$4:$H$904,4,0)),"",(VLOOKUP(J8,'KAYIT LİSTESİ'!$B$4:$H$904,4,0)))</f>
        <v>35829</v>
      </c>
      <c r="M8" s="201" t="str">
        <f>IF(ISERROR(VLOOKUP(J8,'KAYIT LİSTESİ'!$B$4:$H$904,5,0)),"",(VLOOKUP(J8,'KAYIT LİSTESİ'!$B$4:$H$904,5,0)))</f>
        <v>FATMA DOKMAN</v>
      </c>
      <c r="N8" s="201" t="str">
        <f>IF(ISERROR(VLOOKUP(J8,'KAYIT LİSTESİ'!$B$4:$H$904,6,0)),"",(VLOOKUP(J8,'KAYIT LİSTESİ'!$B$4:$H$904,6,0)))</f>
        <v>DİYARBAKIR-DİCLE ÜNİVERSİTESİ</v>
      </c>
      <c r="O8" s="112" t="s">
        <v>1826</v>
      </c>
      <c r="P8" s="260" t="s">
        <v>1827</v>
      </c>
      <c r="T8" s="217">
        <v>1174</v>
      </c>
      <c r="U8" s="218">
        <v>93</v>
      </c>
    </row>
    <row r="9" spans="1:21" s="18" customFormat="1" ht="39.75" customHeight="1">
      <c r="A9" s="66">
        <v>2</v>
      </c>
      <c r="B9" s="261">
        <v>57</v>
      </c>
      <c r="C9" s="111">
        <v>35376</v>
      </c>
      <c r="D9" s="262" t="s">
        <v>1200</v>
      </c>
      <c r="E9" s="171" t="s">
        <v>1198</v>
      </c>
      <c r="F9" s="178">
        <v>10414</v>
      </c>
      <c r="G9" s="238">
        <v>23</v>
      </c>
      <c r="H9" s="21"/>
      <c r="I9" s="66">
        <v>2</v>
      </c>
      <c r="J9" s="200" t="s">
        <v>253</v>
      </c>
      <c r="K9" s="238">
        <f>IF(ISERROR(VLOOKUP(J9,'KAYIT LİSTESİ'!$B$4:$H$904,2,0)),"",(VLOOKUP(J9,'KAYIT LİSTESİ'!$B$4:$H$904,2,0)))</f>
        <v>97</v>
      </c>
      <c r="L9" s="111">
        <f>IF(ISERROR(VLOOKUP(J9,'KAYIT LİSTESİ'!$B$4:$H$904,4,0)),"",(VLOOKUP(J9,'KAYIT LİSTESİ'!$B$4:$H$904,4,0)))</f>
        <v>34793</v>
      </c>
      <c r="M9" s="201" t="str">
        <f>IF(ISERROR(VLOOKUP(J9,'KAYIT LİSTESİ'!$B$4:$H$904,5,0)),"",(VLOOKUP(J9,'KAYIT LİSTESİ'!$B$4:$H$904,5,0)))</f>
        <v>MERVE DURKUN</v>
      </c>
      <c r="N9" s="201" t="str">
        <f>IF(ISERROR(VLOOKUP(J9,'KAYIT LİSTESİ'!$B$4:$H$904,6,0)),"",(VLOOKUP(J9,'KAYIT LİSTESİ'!$B$4:$H$904,6,0)))</f>
        <v>ANKARA-GAZİ ÜNİVERSİTESİ</v>
      </c>
      <c r="O9" s="178">
        <v>10846</v>
      </c>
      <c r="P9" s="260">
        <v>2</v>
      </c>
      <c r="T9" s="217">
        <v>1176</v>
      </c>
      <c r="U9" s="218">
        <v>92</v>
      </c>
    </row>
    <row r="10" spans="1:21" s="18" customFormat="1" ht="39.75" customHeight="1">
      <c r="A10" s="66">
        <v>3</v>
      </c>
      <c r="B10" s="261">
        <v>97</v>
      </c>
      <c r="C10" s="111">
        <v>34793</v>
      </c>
      <c r="D10" s="262" t="s">
        <v>1256</v>
      </c>
      <c r="E10" s="171" t="s">
        <v>1252</v>
      </c>
      <c r="F10" s="178">
        <v>10846</v>
      </c>
      <c r="G10" s="238">
        <v>22</v>
      </c>
      <c r="H10" s="21"/>
      <c r="I10" s="66">
        <v>3</v>
      </c>
      <c r="J10" s="200" t="s">
        <v>254</v>
      </c>
      <c r="K10" s="238">
        <f>IF(ISERROR(VLOOKUP(J10,'KAYIT LİSTESİ'!$B$4:$H$904,2,0)),"",(VLOOKUP(J10,'KAYIT LİSTESİ'!$B$4:$H$904,2,0)))</f>
        <v>41</v>
      </c>
      <c r="L10" s="111">
        <f>IF(ISERROR(VLOOKUP(J10,'KAYIT LİSTESİ'!$B$4:$H$904,4,0)),"",(VLOOKUP(J10,'KAYIT LİSTESİ'!$B$4:$H$904,4,0)))</f>
        <v>34157</v>
      </c>
      <c r="M10" s="201" t="str">
        <f>IF(ISERROR(VLOOKUP(J10,'KAYIT LİSTESİ'!$B$4:$H$904,5,0)),"",(VLOOKUP(J10,'KAYIT LİSTESİ'!$B$4:$H$904,5,0)))</f>
        <v>EMEL ŞANLI</v>
      </c>
      <c r="N10" s="201" t="str">
        <f>IF(ISERROR(VLOOKUP(J10,'KAYIT LİSTESİ'!$B$4:$H$904,6,0)),"",(VLOOKUP(J10,'KAYIT LİSTESİ'!$B$4:$H$904,6,0)))</f>
        <v>İZMİR-9 EYLÜL ÜNİVERSİTESİ</v>
      </c>
      <c r="O10" s="178">
        <v>10044</v>
      </c>
      <c r="P10" s="260">
        <v>1</v>
      </c>
      <c r="T10" s="217">
        <v>1178</v>
      </c>
      <c r="U10" s="218">
        <v>91</v>
      </c>
    </row>
    <row r="11" spans="1:21" s="18" customFormat="1" ht="39.75" customHeight="1">
      <c r="A11" s="66">
        <v>4</v>
      </c>
      <c r="B11" s="261">
        <v>142</v>
      </c>
      <c r="C11" s="111">
        <v>34363</v>
      </c>
      <c r="D11" s="262" t="s">
        <v>1294</v>
      </c>
      <c r="E11" s="171" t="s">
        <v>1290</v>
      </c>
      <c r="F11" s="178">
        <v>11284</v>
      </c>
      <c r="G11" s="238">
        <v>21</v>
      </c>
      <c r="H11" s="21"/>
      <c r="I11" s="66">
        <v>4</v>
      </c>
      <c r="J11" s="200" t="s">
        <v>255</v>
      </c>
      <c r="K11" s="238">
        <f>IF(ISERROR(VLOOKUP(J11,'KAYIT LİSTESİ'!$B$4:$H$904,2,0)),"",(VLOOKUP(J11,'KAYIT LİSTESİ'!$B$4:$H$904,2,0)))</f>
        <v>238</v>
      </c>
      <c r="L11" s="111" t="str">
        <f>IF(ISERROR(VLOOKUP(J11,'KAYIT LİSTESİ'!$B$4:$H$904,4,0)),"",(VLOOKUP(J11,'KAYIT LİSTESİ'!$B$4:$H$904,4,0)))</f>
        <v>29.09.1991</v>
      </c>
      <c r="M11" s="201" t="str">
        <f>IF(ISERROR(VLOOKUP(J11,'KAYIT LİSTESİ'!$B$4:$H$904,5,0)),"",(VLOOKUP(J11,'KAYIT LİSTESİ'!$B$4:$H$904,5,0)))</f>
        <v>DAMLA GÖNEN</v>
      </c>
      <c r="N11" s="201" t="str">
        <f>IF(ISERROR(VLOOKUP(J11,'KAYIT LİSTESİ'!$B$4:$H$904,6,0)),"",(VLOOKUP(J11,'KAYIT LİSTESİ'!$B$4:$H$904,6,0)))</f>
        <v>ESKİŞEHİR-ANADOLU ÜNİVERSİTESİ</v>
      </c>
      <c r="O11" s="178">
        <v>12724</v>
      </c>
      <c r="P11" s="260">
        <v>3</v>
      </c>
      <c r="T11" s="217">
        <v>1180</v>
      </c>
      <c r="U11" s="218">
        <v>90</v>
      </c>
    </row>
    <row r="12" spans="1:21" s="18" customFormat="1" ht="39.75" customHeight="1">
      <c r="A12" s="66">
        <v>5</v>
      </c>
      <c r="B12" s="261">
        <v>189</v>
      </c>
      <c r="C12" s="111">
        <v>34964</v>
      </c>
      <c r="D12" s="262" t="s">
        <v>1355</v>
      </c>
      <c r="E12" s="171" t="s">
        <v>1356</v>
      </c>
      <c r="F12" s="178">
        <v>11330</v>
      </c>
      <c r="G12" s="238">
        <v>20</v>
      </c>
      <c r="H12" s="21"/>
      <c r="I12" s="66">
        <v>5</v>
      </c>
      <c r="J12" s="200" t="s">
        <v>256</v>
      </c>
      <c r="K12" s="238">
        <f>IF(ISERROR(VLOOKUP(J12,'KAYIT LİSTESİ'!$B$4:$H$904,2,0)),"",(VLOOKUP(J12,'KAYIT LİSTESİ'!$B$4:$H$904,2,0)))</f>
        <v>499</v>
      </c>
      <c r="L12" s="111">
        <f>IF(ISERROR(VLOOKUP(J12,'KAYIT LİSTESİ'!$B$4:$H$904,4,0)),"",(VLOOKUP(J12,'KAYIT LİSTESİ'!$B$4:$H$904,4,0)))</f>
        <v>33493</v>
      </c>
      <c r="M12" s="201" t="str">
        <f>IF(ISERROR(VLOOKUP(J12,'KAYIT LİSTESİ'!$B$4:$H$904,5,0)),"",(VLOOKUP(J12,'KAYIT LİSTESİ'!$B$4:$H$904,5,0)))</f>
        <v>ZEYNEP BAHADIR</v>
      </c>
      <c r="N12" s="201" t="str">
        <f>IF(ISERROR(VLOOKUP(J12,'KAYIT LİSTESİ'!$B$4:$H$904,6,0)),"",(VLOOKUP(J12,'KAYIT LİSTESİ'!$B$4:$H$904,6,0)))</f>
        <v>İSTANBUL-MARMARA ÜNİVERSİTESİ</v>
      </c>
      <c r="O12" s="178">
        <v>15130</v>
      </c>
      <c r="P12" s="260">
        <v>5</v>
      </c>
      <c r="T12" s="217">
        <v>1182</v>
      </c>
      <c r="U12" s="218">
        <v>89</v>
      </c>
    </row>
    <row r="13" spans="1:21" s="18" customFormat="1" ht="39.75" customHeight="1">
      <c r="A13" s="66">
        <v>6</v>
      </c>
      <c r="B13" s="261">
        <v>90</v>
      </c>
      <c r="C13" s="111">
        <v>0</v>
      </c>
      <c r="D13" s="262" t="s">
        <v>1246</v>
      </c>
      <c r="E13" s="171" t="s">
        <v>1242</v>
      </c>
      <c r="F13" s="178">
        <v>11465</v>
      </c>
      <c r="G13" s="238">
        <v>19</v>
      </c>
      <c r="H13" s="21"/>
      <c r="I13" s="66">
        <v>6</v>
      </c>
      <c r="J13" s="200" t="s">
        <v>257</v>
      </c>
      <c r="K13" s="238">
        <f>IF(ISERROR(VLOOKUP(J13,'KAYIT LİSTESİ'!$B$4:$H$904,2,0)),"",(VLOOKUP(J13,'KAYIT LİSTESİ'!$B$4:$H$904,2,0)))</f>
        <v>269</v>
      </c>
      <c r="L13" s="111">
        <f>IF(ISERROR(VLOOKUP(J13,'KAYIT LİSTESİ'!$B$4:$H$904,4,0)),"",(VLOOKUP(J13,'KAYIT LİSTESİ'!$B$4:$H$904,4,0)))</f>
        <v>34972</v>
      </c>
      <c r="M13" s="201" t="str">
        <f>IF(ISERROR(VLOOKUP(J13,'KAYIT LİSTESİ'!$B$4:$H$904,5,0)),"",(VLOOKUP(J13,'KAYIT LİSTESİ'!$B$4:$H$904,5,0)))</f>
        <v>GÜLCAN İZBAŞ</v>
      </c>
      <c r="N13" s="201" t="str">
        <f>IF(ISERROR(VLOOKUP(J13,'KAYIT LİSTESİ'!$B$4:$H$904,6,0)),"",(VLOOKUP(J13,'KAYIT LİSTESİ'!$B$4:$H$904,6,0)))</f>
        <v>MUĞLA-MUĞLA SITKI KOÇMAN ÜNİVERSİTESİ</v>
      </c>
      <c r="O13" s="178">
        <v>13254</v>
      </c>
      <c r="P13" s="260">
        <v>4</v>
      </c>
      <c r="T13" s="217">
        <v>1184</v>
      </c>
      <c r="U13" s="218">
        <v>88</v>
      </c>
    </row>
    <row r="14" spans="1:21" s="18" customFormat="1" ht="39.75" customHeight="1">
      <c r="A14" s="66">
        <v>7</v>
      </c>
      <c r="B14" s="261">
        <v>85</v>
      </c>
      <c r="C14" s="111">
        <v>33844</v>
      </c>
      <c r="D14" s="262" t="s">
        <v>1234</v>
      </c>
      <c r="E14" s="171" t="s">
        <v>1230</v>
      </c>
      <c r="F14" s="178">
        <v>11561</v>
      </c>
      <c r="G14" s="238">
        <v>18</v>
      </c>
      <c r="H14" s="21"/>
      <c r="I14" s="230" t="s">
        <v>16</v>
      </c>
      <c r="J14" s="231"/>
      <c r="K14" s="231"/>
      <c r="L14" s="231"/>
      <c r="M14" s="234" t="s">
        <v>226</v>
      </c>
      <c r="N14" s="235"/>
      <c r="O14" s="231"/>
      <c r="P14" s="232"/>
      <c r="T14" s="217">
        <v>1190</v>
      </c>
      <c r="U14" s="218">
        <v>85</v>
      </c>
    </row>
    <row r="15" spans="1:21" s="18" customFormat="1" ht="39.75" customHeight="1">
      <c r="A15" s="66">
        <v>8</v>
      </c>
      <c r="B15" s="261">
        <v>181</v>
      </c>
      <c r="C15" s="111">
        <v>34499</v>
      </c>
      <c r="D15" s="262" t="s">
        <v>1340</v>
      </c>
      <c r="E15" s="171" t="s">
        <v>1335</v>
      </c>
      <c r="F15" s="178">
        <v>11744</v>
      </c>
      <c r="G15" s="238">
        <v>17</v>
      </c>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v>126</v>
      </c>
      <c r="C16" s="111">
        <v>34470</v>
      </c>
      <c r="D16" s="262" t="s">
        <v>1283</v>
      </c>
      <c r="E16" s="171" t="s">
        <v>1279</v>
      </c>
      <c r="F16" s="178">
        <v>11842</v>
      </c>
      <c r="G16" s="238">
        <v>16</v>
      </c>
      <c r="H16" s="21"/>
      <c r="I16" s="66">
        <v>1</v>
      </c>
      <c r="J16" s="200" t="s">
        <v>258</v>
      </c>
      <c r="K16" s="238">
        <f>IF(ISERROR(VLOOKUP(J16,'KAYIT LİSTESİ'!$B$4:$H$904,2,0)),"",(VLOOKUP(J16,'KAYIT LİSTESİ'!$B$4:$H$904,2,0)))</f>
        <v>167</v>
      </c>
      <c r="L16" s="111">
        <f>IF(ISERROR(VLOOKUP(J16,'KAYIT LİSTESİ'!$B$4:$H$904,4,0)),"",(VLOOKUP(J16,'KAYIT LİSTESİ'!$B$4:$H$904,4,0)))</f>
        <v>34906</v>
      </c>
      <c r="M16" s="201" t="str">
        <f>IF(ISERROR(VLOOKUP(J16,'KAYIT LİSTESİ'!$B$4:$H$904,5,0)),"",(VLOOKUP(J16,'KAYIT LİSTESİ'!$B$4:$H$904,5,0)))</f>
        <v>ESRAGÜL MAZLUM</v>
      </c>
      <c r="N16" s="201" t="str">
        <f>IF(ISERROR(VLOOKUP(J16,'KAYIT LİSTESİ'!$B$4:$H$904,6,0)),"",(VLOOKUP(J16,'KAYIT LİSTESİ'!$B$4:$H$904,6,0)))</f>
        <v>İSTANBUL-İSTANBUL ÜNİVERSİTESİ</v>
      </c>
      <c r="O16" s="178">
        <v>13825</v>
      </c>
      <c r="P16" s="260">
        <v>5</v>
      </c>
      <c r="T16" s="217">
        <v>1194</v>
      </c>
      <c r="U16" s="218">
        <v>83</v>
      </c>
    </row>
    <row r="17" spans="1:21" s="18" customFormat="1" ht="39.75" customHeight="1">
      <c r="A17" s="66">
        <v>10</v>
      </c>
      <c r="B17" s="261">
        <v>147</v>
      </c>
      <c r="C17" s="111">
        <v>34244</v>
      </c>
      <c r="D17" s="262" t="s">
        <v>1307</v>
      </c>
      <c r="E17" s="171" t="s">
        <v>1300</v>
      </c>
      <c r="F17" s="178">
        <v>12175</v>
      </c>
      <c r="G17" s="238">
        <v>15</v>
      </c>
      <c r="H17" s="21"/>
      <c r="I17" s="66">
        <v>2</v>
      </c>
      <c r="J17" s="200" t="s">
        <v>259</v>
      </c>
      <c r="K17" s="238">
        <f>IF(ISERROR(VLOOKUP(J17,'KAYIT LİSTESİ'!$B$4:$H$904,2,0)),"",(VLOOKUP(J17,'KAYIT LİSTESİ'!$B$4:$H$904,2,0)))</f>
        <v>85</v>
      </c>
      <c r="L17" s="111">
        <f>IF(ISERROR(VLOOKUP(J17,'KAYIT LİSTESİ'!$B$4:$H$904,4,0)),"",(VLOOKUP(J17,'KAYIT LİSTESİ'!$B$4:$H$904,4,0)))</f>
        <v>33844</v>
      </c>
      <c r="M17" s="201" t="str">
        <f>IF(ISERROR(VLOOKUP(J17,'KAYIT LİSTESİ'!$B$4:$H$904,5,0)),"",(VLOOKUP(J17,'KAYIT LİSTESİ'!$B$4:$H$904,5,0)))</f>
        <v>TUĞBA AKDENİZ</v>
      </c>
      <c r="N17" s="201" t="str">
        <f>IF(ISERROR(VLOOKUP(J17,'KAYIT LİSTESİ'!$B$4:$H$904,6,0)),"",(VLOOKUP(J17,'KAYIT LİSTESİ'!$B$4:$H$904,6,0)))</f>
        <v>BURDUR-MEHMET AKİF ERSOY ÜNİVERSİTESİ</v>
      </c>
      <c r="O17" s="178">
        <v>11561</v>
      </c>
      <c r="P17" s="260">
        <v>1</v>
      </c>
      <c r="T17" s="217">
        <v>1196</v>
      </c>
      <c r="U17" s="218">
        <v>82</v>
      </c>
    </row>
    <row r="18" spans="1:21" s="18" customFormat="1" ht="39.75" customHeight="1">
      <c r="A18" s="66">
        <v>11</v>
      </c>
      <c r="B18" s="261">
        <v>204</v>
      </c>
      <c r="C18" s="111">
        <v>34752</v>
      </c>
      <c r="D18" s="262" t="s">
        <v>1370</v>
      </c>
      <c r="E18" s="171" t="s">
        <v>1367</v>
      </c>
      <c r="F18" s="178">
        <v>12278</v>
      </c>
      <c r="G18" s="238">
        <v>14</v>
      </c>
      <c r="H18" s="21"/>
      <c r="I18" s="66">
        <v>3</v>
      </c>
      <c r="J18" s="200" t="s">
        <v>260</v>
      </c>
      <c r="K18" s="238">
        <f>IF(ISERROR(VLOOKUP(J18,'KAYIT LİSTESİ'!$B$4:$H$904,2,0)),"",(VLOOKUP(J18,'KAYIT LİSTESİ'!$B$4:$H$904,2,0)))</f>
        <v>207</v>
      </c>
      <c r="L18" s="111" t="str">
        <f>IF(ISERROR(VLOOKUP(J18,'KAYIT LİSTESİ'!$B$4:$H$904,4,0)),"",(VLOOKUP(J18,'KAYIT LİSTESİ'!$B$4:$H$904,4,0)))</f>
        <v>09.02.1996</v>
      </c>
      <c r="M18" s="201" t="str">
        <f>IF(ISERROR(VLOOKUP(J18,'KAYIT LİSTESİ'!$B$4:$H$904,5,0)),"",(VLOOKUP(J18,'KAYIT LİSTESİ'!$B$4:$H$904,5,0)))</f>
        <v>ARZU YİLDİRİM</v>
      </c>
      <c r="N18" s="201" t="str">
        <f>IF(ISERROR(VLOOKUP(J18,'KAYIT LİSTESİ'!$B$4:$H$904,6,0)),"",(VLOOKUP(J18,'KAYIT LİSTESİ'!$B$4:$H$904,6,0)))</f>
        <v>İSTANBUL-İSTANBUL TEKNİK ÜNİVERSİTESİ</v>
      </c>
      <c r="O18" s="178">
        <v>12410</v>
      </c>
      <c r="P18" s="260">
        <v>3</v>
      </c>
      <c r="T18" s="217">
        <v>1198</v>
      </c>
      <c r="U18" s="218">
        <v>81</v>
      </c>
    </row>
    <row r="19" spans="1:21" s="18" customFormat="1" ht="39.75" customHeight="1">
      <c r="A19" s="66">
        <v>12</v>
      </c>
      <c r="B19" s="261">
        <v>207</v>
      </c>
      <c r="C19" s="111" t="s">
        <v>1380</v>
      </c>
      <c r="D19" s="262" t="s">
        <v>1381</v>
      </c>
      <c r="E19" s="171" t="s">
        <v>1377</v>
      </c>
      <c r="F19" s="178">
        <v>12410</v>
      </c>
      <c r="G19" s="238">
        <v>13</v>
      </c>
      <c r="H19" s="21"/>
      <c r="I19" s="66">
        <v>4</v>
      </c>
      <c r="J19" s="200" t="s">
        <v>261</v>
      </c>
      <c r="K19" s="238">
        <f>IF(ISERROR(VLOOKUP(J19,'KAYIT LİSTESİ'!$B$4:$H$904,2,0)),"",(VLOOKUP(J19,'KAYIT LİSTESİ'!$B$4:$H$904,2,0)))</f>
        <v>234</v>
      </c>
      <c r="L19" s="111">
        <f>IF(ISERROR(VLOOKUP(J19,'KAYIT LİSTESİ'!$B$4:$H$904,4,0)),"",(VLOOKUP(J19,'KAYIT LİSTESİ'!$B$4:$H$904,4,0)))</f>
        <v>34040</v>
      </c>
      <c r="M19" s="201" t="str">
        <f>IF(ISERROR(VLOOKUP(J19,'KAYIT LİSTESİ'!$B$4:$H$904,5,0)),"",(VLOOKUP(J19,'KAYIT LİSTESİ'!$B$4:$H$904,5,0)))</f>
        <v>NERGİS ASLAN</v>
      </c>
      <c r="N19" s="201" t="str">
        <f>IF(ISERROR(VLOOKUP(J19,'KAYIT LİSTESİ'!$B$4:$H$904,6,0)),"",(VLOOKUP(J19,'KAYIT LİSTESİ'!$B$4:$H$904,6,0)))</f>
        <v>İSTANBUL-BOĞAZİÇİ ÜNİVERSİTESİ</v>
      </c>
      <c r="O19" s="178">
        <v>13254</v>
      </c>
      <c r="P19" s="260">
        <v>4</v>
      </c>
      <c r="T19" s="217">
        <v>1200</v>
      </c>
      <c r="U19" s="218">
        <v>80</v>
      </c>
    </row>
    <row r="20" spans="1:21" s="18" customFormat="1" ht="39.75" customHeight="1">
      <c r="A20" s="66">
        <v>13</v>
      </c>
      <c r="B20" s="261">
        <v>238</v>
      </c>
      <c r="C20" s="111" t="s">
        <v>1432</v>
      </c>
      <c r="D20" s="262" t="s">
        <v>1433</v>
      </c>
      <c r="E20" s="171" t="s">
        <v>1418</v>
      </c>
      <c r="F20" s="178">
        <v>12724</v>
      </c>
      <c r="G20" s="238">
        <v>12</v>
      </c>
      <c r="H20" s="21"/>
      <c r="I20" s="66">
        <v>5</v>
      </c>
      <c r="J20" s="200" t="s">
        <v>262</v>
      </c>
      <c r="K20" s="238">
        <f>IF(ISERROR(VLOOKUP(J20,'KAYIT LİSTESİ'!$B$4:$H$904,2,0)),"",(VLOOKUP(J20,'KAYIT LİSTESİ'!$B$4:$H$904,2,0)))</f>
        <v>204</v>
      </c>
      <c r="L20" s="111">
        <f>IF(ISERROR(VLOOKUP(J20,'KAYIT LİSTESİ'!$B$4:$H$904,4,0)),"",(VLOOKUP(J20,'KAYIT LİSTESİ'!$B$4:$H$904,4,0)))</f>
        <v>34752</v>
      </c>
      <c r="M20" s="201" t="str">
        <f>IF(ISERROR(VLOOKUP(J20,'KAYIT LİSTESİ'!$B$4:$H$904,5,0)),"",(VLOOKUP(J20,'KAYIT LİSTESİ'!$B$4:$H$904,5,0)))</f>
        <v>SEVİM KÜREKÇİ</v>
      </c>
      <c r="N20" s="201" t="str">
        <f>IF(ISERROR(VLOOKUP(J20,'KAYIT LİSTESİ'!$B$4:$H$904,6,0)),"",(VLOOKUP(J20,'KAYIT LİSTESİ'!$B$4:$H$904,6,0)))</f>
        <v>MERSİN-MERSİN ÜNİVERSİTESİ</v>
      </c>
      <c r="O20" s="178">
        <v>12278</v>
      </c>
      <c r="P20" s="260">
        <v>2</v>
      </c>
      <c r="T20" s="217">
        <v>1202</v>
      </c>
      <c r="U20" s="218">
        <v>79</v>
      </c>
    </row>
    <row r="21" spans="1:21" s="18" customFormat="1" ht="39.75" customHeight="1">
      <c r="A21" s="66">
        <v>14</v>
      </c>
      <c r="B21" s="261">
        <v>269</v>
      </c>
      <c r="C21" s="111">
        <v>34972</v>
      </c>
      <c r="D21" s="262" t="s">
        <v>1466</v>
      </c>
      <c r="E21" s="171" t="s">
        <v>1462</v>
      </c>
      <c r="F21" s="178">
        <v>13254</v>
      </c>
      <c r="G21" s="458">
        <v>10.5</v>
      </c>
      <c r="H21" s="21"/>
      <c r="I21" s="66">
        <v>6</v>
      </c>
      <c r="J21" s="200" t="s">
        <v>263</v>
      </c>
      <c r="K21" s="238" t="str">
        <f>IF(ISERROR(VLOOKUP(J21,'KAYIT LİSTESİ'!$B$4:$H$904,2,0)),"",(VLOOKUP(J21,'KAYIT LİSTESİ'!$B$4:$H$904,2,0)))</f>
        <v/>
      </c>
      <c r="L21" s="111" t="str">
        <f>IF(ISERROR(VLOOKUP(J21,'KAYIT LİSTESİ'!$B$4:$H$904,4,0)),"",(VLOOKUP(J21,'KAYIT LİSTESİ'!$B$4:$H$904,4,0)))</f>
        <v/>
      </c>
      <c r="M21" s="201" t="str">
        <f>IF(ISERROR(VLOOKUP(J21,'KAYIT LİSTESİ'!$B$4:$H$904,5,0)),"",(VLOOKUP(J21,'KAYIT LİSTESİ'!$B$4:$H$904,5,0)))</f>
        <v/>
      </c>
      <c r="N21" s="201" t="str">
        <f>IF(ISERROR(VLOOKUP(J21,'KAYIT LİSTESİ'!$B$4:$H$904,6,0)),"",(VLOOKUP(J21,'KAYIT LİSTESİ'!$B$4:$H$904,6,0)))</f>
        <v/>
      </c>
      <c r="O21" s="112"/>
      <c r="P21" s="260"/>
      <c r="T21" s="217">
        <v>1204</v>
      </c>
      <c r="U21" s="218">
        <v>78</v>
      </c>
    </row>
    <row r="22" spans="1:21" s="18" customFormat="1" ht="39.75" customHeight="1">
      <c r="A22" s="66">
        <v>14</v>
      </c>
      <c r="B22" s="261">
        <v>234</v>
      </c>
      <c r="C22" s="111">
        <v>34040</v>
      </c>
      <c r="D22" s="262" t="s">
        <v>1412</v>
      </c>
      <c r="E22" s="171" t="s">
        <v>1409</v>
      </c>
      <c r="F22" s="178">
        <v>13254</v>
      </c>
      <c r="G22" s="458">
        <v>10.5</v>
      </c>
      <c r="H22" s="21"/>
      <c r="I22" s="230" t="s">
        <v>17</v>
      </c>
      <c r="J22" s="231"/>
      <c r="K22" s="231"/>
      <c r="L22" s="231"/>
      <c r="M22" s="234" t="s">
        <v>226</v>
      </c>
      <c r="N22" s="235"/>
      <c r="O22" s="231"/>
      <c r="P22" s="232"/>
      <c r="T22" s="217">
        <v>1210</v>
      </c>
      <c r="U22" s="218">
        <v>75</v>
      </c>
    </row>
    <row r="23" spans="1:21" s="18" customFormat="1" ht="39.75" customHeight="1">
      <c r="A23" s="66">
        <v>16</v>
      </c>
      <c r="B23" s="261">
        <v>117</v>
      </c>
      <c r="C23" s="111">
        <v>0</v>
      </c>
      <c r="D23" s="262" t="s">
        <v>1274</v>
      </c>
      <c r="E23" s="171" t="s">
        <v>1269</v>
      </c>
      <c r="F23" s="178">
        <v>13525</v>
      </c>
      <c r="G23" s="238">
        <v>9</v>
      </c>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v>17</v>
      </c>
      <c r="B24" s="261">
        <v>167</v>
      </c>
      <c r="C24" s="111">
        <v>34906</v>
      </c>
      <c r="D24" s="262" t="s">
        <v>1330</v>
      </c>
      <c r="E24" s="171" t="s">
        <v>1327</v>
      </c>
      <c r="F24" s="178">
        <v>13825</v>
      </c>
      <c r="G24" s="238">
        <v>8</v>
      </c>
      <c r="H24" s="21"/>
      <c r="I24" s="66">
        <v>1</v>
      </c>
      <c r="J24" s="200" t="s">
        <v>264</v>
      </c>
      <c r="K24" s="238">
        <f>IF(ISERROR(VLOOKUP(J24,'KAYIT LİSTESİ'!$B$4:$H$904,2,0)),"",(VLOOKUP(J24,'KAYIT LİSTESİ'!$B$4:$H$904,2,0)))</f>
        <v>117</v>
      </c>
      <c r="L24" s="111">
        <f>IF(ISERROR(VLOOKUP(J24,'KAYIT LİSTESİ'!$B$4:$H$904,4,0)),"",(VLOOKUP(J24,'KAYIT LİSTESİ'!$B$4:$H$904,4,0)))</f>
        <v>0</v>
      </c>
      <c r="M24" s="201" t="str">
        <f>IF(ISERROR(VLOOKUP(J24,'KAYIT LİSTESİ'!$B$4:$H$904,5,0)),"",(VLOOKUP(J24,'KAYIT LİSTESİ'!$B$4:$H$904,5,0)))</f>
        <v>SEHER ÇAKMAZ</v>
      </c>
      <c r="N24" s="201" t="str">
        <f>IF(ISERROR(VLOOKUP(J24,'KAYIT LİSTESİ'!$B$4:$H$904,6,0)),"",(VLOOKUP(J24,'KAYIT LİSTESİ'!$B$4:$H$904,6,0)))</f>
        <v>KARAMAN-KARAMANOĞLU MEHMETBEY ÜNİVERSİTESİ</v>
      </c>
      <c r="O24" s="178">
        <v>13525</v>
      </c>
      <c r="P24" s="260">
        <v>4</v>
      </c>
      <c r="T24" s="217">
        <v>1216</v>
      </c>
      <c r="U24" s="218">
        <v>73</v>
      </c>
    </row>
    <row r="25" spans="1:21" s="18" customFormat="1" ht="39.75" customHeight="1">
      <c r="A25" s="66">
        <v>18</v>
      </c>
      <c r="B25" s="261">
        <v>499</v>
      </c>
      <c r="C25" s="111">
        <v>33493</v>
      </c>
      <c r="D25" s="262" t="s">
        <v>1445</v>
      </c>
      <c r="E25" s="171" t="s">
        <v>1439</v>
      </c>
      <c r="F25" s="178">
        <v>15130</v>
      </c>
      <c r="G25" s="238">
        <v>7</v>
      </c>
      <c r="H25" s="21"/>
      <c r="I25" s="66">
        <v>2</v>
      </c>
      <c r="J25" s="200" t="s">
        <v>265</v>
      </c>
      <c r="K25" s="238">
        <f>IF(ISERROR(VLOOKUP(J25,'KAYIT LİSTESİ'!$B$4:$H$904,2,0)),"",(VLOOKUP(J25,'KAYIT LİSTESİ'!$B$4:$H$904,2,0)))</f>
        <v>126</v>
      </c>
      <c r="L25" s="111">
        <f>IF(ISERROR(VLOOKUP(J25,'KAYIT LİSTESİ'!$B$4:$H$904,4,0)),"",(VLOOKUP(J25,'KAYIT LİSTESİ'!$B$4:$H$904,4,0)))</f>
        <v>34470</v>
      </c>
      <c r="M25" s="201" t="str">
        <f>IF(ISERROR(VLOOKUP(J25,'KAYIT LİSTESİ'!$B$4:$H$904,5,0)),"",(VLOOKUP(J25,'KAYIT LİSTESİ'!$B$4:$H$904,5,0)))</f>
        <v>MERVE YILDIRIM</v>
      </c>
      <c r="N25" s="201" t="str">
        <f>IF(ISERROR(VLOOKUP(J25,'KAYIT LİSTESİ'!$B$4:$H$904,6,0)),"",(VLOOKUP(J25,'KAYIT LİSTESİ'!$B$4:$H$904,6,0)))</f>
        <v>ANKARA-ANKARA ÜNİVERSİTESİ</v>
      </c>
      <c r="O25" s="178">
        <v>11842</v>
      </c>
      <c r="P25" s="260">
        <v>2</v>
      </c>
      <c r="T25" s="217">
        <v>1219</v>
      </c>
      <c r="U25" s="218">
        <v>72</v>
      </c>
    </row>
    <row r="26" spans="1:21" s="18" customFormat="1" ht="39.75" customHeight="1">
      <c r="A26" s="66">
        <v>19</v>
      </c>
      <c r="B26" s="261">
        <v>74</v>
      </c>
      <c r="C26" s="111">
        <v>42260</v>
      </c>
      <c r="D26" s="262" t="s">
        <v>1226</v>
      </c>
      <c r="E26" s="171" t="s">
        <v>1221</v>
      </c>
      <c r="F26" s="178" t="s">
        <v>1845</v>
      </c>
      <c r="G26" s="238"/>
      <c r="H26" s="21"/>
      <c r="I26" s="66">
        <v>3</v>
      </c>
      <c r="J26" s="200" t="s">
        <v>266</v>
      </c>
      <c r="K26" s="238">
        <f>IF(ISERROR(VLOOKUP(J26,'KAYIT LİSTESİ'!$B$4:$H$904,2,0)),"",(VLOOKUP(J26,'KAYIT LİSTESİ'!$B$4:$H$904,2,0)))</f>
        <v>90</v>
      </c>
      <c r="L26" s="111">
        <f>IF(ISERROR(VLOOKUP(J26,'KAYIT LİSTESİ'!$B$4:$H$904,4,0)),"",(VLOOKUP(J26,'KAYIT LİSTESİ'!$B$4:$H$904,4,0)))</f>
        <v>0</v>
      </c>
      <c r="M26" s="201" t="str">
        <f>IF(ISERROR(VLOOKUP(J26,'KAYIT LİSTESİ'!$B$4:$H$904,5,0)),"",(VLOOKUP(J26,'KAYIT LİSTESİ'!$B$4:$H$904,5,0)))</f>
        <v>EBRU OFLUOĞLU</v>
      </c>
      <c r="N26" s="201" t="str">
        <f>IF(ISERROR(VLOOKUP(J26,'KAYIT LİSTESİ'!$B$4:$H$904,6,0)),"",(VLOOKUP(J26,'KAYIT LİSTESİ'!$B$4:$H$904,6,0)))</f>
        <v>KÜTAHYA-DUMLUPINAR ÜNİVERSİTESİ</v>
      </c>
      <c r="O26" s="178">
        <v>11465</v>
      </c>
      <c r="P26" s="260">
        <v>1</v>
      </c>
      <c r="T26" s="217">
        <v>1222</v>
      </c>
      <c r="U26" s="218">
        <v>71</v>
      </c>
    </row>
    <row r="27" spans="1:21" s="18" customFormat="1" ht="39.75" customHeight="1">
      <c r="A27" s="66" t="s">
        <v>1827</v>
      </c>
      <c r="B27" s="261">
        <v>257</v>
      </c>
      <c r="C27" s="111">
        <v>35829</v>
      </c>
      <c r="D27" s="262" t="s">
        <v>1457</v>
      </c>
      <c r="E27" s="171" t="s">
        <v>1455</v>
      </c>
      <c r="F27" s="178" t="s">
        <v>1826</v>
      </c>
      <c r="G27" s="238"/>
      <c r="H27" s="21"/>
      <c r="I27" s="66">
        <v>4</v>
      </c>
      <c r="J27" s="200" t="s">
        <v>267</v>
      </c>
      <c r="K27" s="238">
        <f>IF(ISERROR(VLOOKUP(J27,'KAYIT LİSTESİ'!$B$4:$H$904,2,0)),"",(VLOOKUP(J27,'KAYIT LİSTESİ'!$B$4:$H$904,2,0)))</f>
        <v>108</v>
      </c>
      <c r="L27" s="111">
        <f>IF(ISERROR(VLOOKUP(J27,'KAYIT LİSTESİ'!$B$4:$H$904,4,0)),"",(VLOOKUP(J27,'KAYIT LİSTESİ'!$B$4:$H$904,4,0)))</f>
        <v>35210</v>
      </c>
      <c r="M27" s="201" t="str">
        <f>IF(ISERROR(VLOOKUP(J27,'KAYIT LİSTESİ'!$B$4:$H$904,5,0)),"",(VLOOKUP(J27,'KAYIT LİSTESİ'!$B$4:$H$904,5,0)))</f>
        <v>YAĞMUR GENİŞ</v>
      </c>
      <c r="N27" s="201" t="str">
        <f>IF(ISERROR(VLOOKUP(J27,'KAYIT LİSTESİ'!$B$4:$H$904,6,0)),"",(VLOOKUP(J27,'KAYIT LİSTESİ'!$B$4:$H$904,6,0)))</f>
        <v>ARDAHAN-ARDAHAN ÜNİVERSİTESİ</v>
      </c>
      <c r="O27" s="178" t="s">
        <v>1826</v>
      </c>
      <c r="P27" s="260" t="s">
        <v>1827</v>
      </c>
      <c r="T27" s="217">
        <v>1225</v>
      </c>
      <c r="U27" s="218">
        <v>70</v>
      </c>
    </row>
    <row r="28" spans="1:21" s="18" customFormat="1" ht="39.75" customHeight="1">
      <c r="A28" s="66" t="s">
        <v>1827</v>
      </c>
      <c r="B28" s="261">
        <v>108</v>
      </c>
      <c r="C28" s="111">
        <v>35210</v>
      </c>
      <c r="D28" s="262" t="s">
        <v>1266</v>
      </c>
      <c r="E28" s="171" t="s">
        <v>1263</v>
      </c>
      <c r="F28" s="178" t="s">
        <v>1826</v>
      </c>
      <c r="G28" s="238"/>
      <c r="H28" s="21"/>
      <c r="I28" s="66">
        <v>5</v>
      </c>
      <c r="J28" s="200" t="s">
        <v>268</v>
      </c>
      <c r="K28" s="238">
        <f>IF(ISERROR(VLOOKUP(J28,'KAYIT LİSTESİ'!$B$4:$H$904,2,0)),"",(VLOOKUP(J28,'KAYIT LİSTESİ'!$B$4:$H$904,2,0)))</f>
        <v>147</v>
      </c>
      <c r="L28" s="111">
        <f>IF(ISERROR(VLOOKUP(J28,'KAYIT LİSTESİ'!$B$4:$H$904,4,0)),"",(VLOOKUP(J28,'KAYIT LİSTESİ'!$B$4:$H$904,4,0)))</f>
        <v>34244</v>
      </c>
      <c r="M28" s="201" t="str">
        <f>IF(ISERROR(VLOOKUP(J28,'KAYIT LİSTESİ'!$B$4:$H$904,5,0)),"",(VLOOKUP(J28,'KAYIT LİSTESİ'!$B$4:$H$904,5,0)))</f>
        <v>ELİF DEMİRBAĞ</v>
      </c>
      <c r="N28" s="201" t="str">
        <f>IF(ISERROR(VLOOKUP(J28,'KAYIT LİSTESİ'!$B$4:$H$904,6,0)),"",(VLOOKUP(J28,'KAYIT LİSTESİ'!$B$4:$H$904,6,0)))</f>
        <v>SİVAS-CUMHURİYET ÜNİVERSİTESİ</v>
      </c>
      <c r="O28" s="178">
        <v>12175</v>
      </c>
      <c r="P28" s="260">
        <v>3</v>
      </c>
      <c r="T28" s="217">
        <v>1228</v>
      </c>
      <c r="U28" s="218">
        <v>69</v>
      </c>
    </row>
    <row r="29" spans="1:21" s="18" customFormat="1" ht="39.75" customHeight="1">
      <c r="A29" s="66"/>
      <c r="B29" s="261"/>
      <c r="C29" s="111"/>
      <c r="D29" s="262"/>
      <c r="E29" s="171"/>
      <c r="F29" s="178"/>
      <c r="G29" s="238"/>
      <c r="H29" s="21"/>
      <c r="I29" s="66">
        <v>6</v>
      </c>
      <c r="J29" s="200" t="s">
        <v>269</v>
      </c>
      <c r="K29" s="238" t="str">
        <f>IF(ISERROR(VLOOKUP(J29,'KAYIT LİSTESİ'!$B$4:$H$904,2,0)),"",(VLOOKUP(J29,'KAYIT LİSTESİ'!$B$4:$H$904,2,0)))</f>
        <v/>
      </c>
      <c r="L29" s="111" t="str">
        <f>IF(ISERROR(VLOOKUP(J29,'KAYIT LİSTESİ'!$B$4:$H$904,4,0)),"",(VLOOKUP(J29,'KAYIT LİSTESİ'!$B$4:$H$904,4,0)))</f>
        <v/>
      </c>
      <c r="M29" s="201" t="str">
        <f>IF(ISERROR(VLOOKUP(J29,'KAYIT LİSTESİ'!$B$4:$H$904,5,0)),"",(VLOOKUP(J29,'KAYIT LİSTESİ'!$B$4:$H$904,5,0)))</f>
        <v/>
      </c>
      <c r="N29" s="201" t="str">
        <f>IF(ISERROR(VLOOKUP(J29,'KAYIT LİSTESİ'!$B$4:$H$904,6,0)),"",(VLOOKUP(J29,'KAYIT LİSTESİ'!$B$4:$H$904,6,0)))</f>
        <v/>
      </c>
      <c r="O29" s="112"/>
      <c r="P29" s="260"/>
      <c r="T29" s="217">
        <v>1231</v>
      </c>
      <c r="U29" s="218">
        <v>68</v>
      </c>
    </row>
    <row r="30" spans="1:21" s="18" customFormat="1" ht="39.75" customHeight="1">
      <c r="A30" s="66"/>
      <c r="B30" s="261"/>
      <c r="C30" s="111"/>
      <c r="D30" s="262"/>
      <c r="E30" s="171"/>
      <c r="F30" s="178"/>
      <c r="G30" s="238"/>
      <c r="H30" s="21"/>
      <c r="I30" s="230" t="s">
        <v>302</v>
      </c>
      <c r="J30" s="231"/>
      <c r="K30" s="231"/>
      <c r="L30" s="231"/>
      <c r="M30" s="234" t="s">
        <v>226</v>
      </c>
      <c r="N30" s="235"/>
      <c r="O30" s="231"/>
      <c r="P30" s="232"/>
      <c r="T30" s="217">
        <v>1210</v>
      </c>
      <c r="U30" s="218">
        <v>75</v>
      </c>
    </row>
    <row r="31" spans="1:21" s="18" customFormat="1" ht="39.75" customHeight="1">
      <c r="A31" s="66"/>
      <c r="B31" s="261"/>
      <c r="C31" s="111"/>
      <c r="D31" s="262"/>
      <c r="E31" s="171"/>
      <c r="F31" s="178"/>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c r="B32" s="261"/>
      <c r="C32" s="111"/>
      <c r="D32" s="262"/>
      <c r="E32" s="171"/>
      <c r="F32" s="178"/>
      <c r="G32" s="238"/>
      <c r="H32" s="21"/>
      <c r="I32" s="66">
        <v>1</v>
      </c>
      <c r="J32" s="200" t="s">
        <v>326</v>
      </c>
      <c r="K32" s="238">
        <f>IF(ISERROR(VLOOKUP(J32,'KAYIT LİSTESİ'!$B$4:$H$904,2,0)),"",(VLOOKUP(J32,'KAYIT LİSTESİ'!$B$4:$H$904,2,0)))</f>
        <v>142</v>
      </c>
      <c r="L32" s="111">
        <f>IF(ISERROR(VLOOKUP(J32,'KAYIT LİSTESİ'!$B$4:$H$904,4,0)),"",(VLOOKUP(J32,'KAYIT LİSTESİ'!$B$4:$H$904,4,0)))</f>
        <v>34363</v>
      </c>
      <c r="M32" s="201" t="str">
        <f>IF(ISERROR(VLOOKUP(J32,'KAYIT LİSTESİ'!$B$4:$H$904,5,0)),"",(VLOOKUP(J32,'KAYIT LİSTESİ'!$B$4:$H$904,5,0)))</f>
        <v>ZÜHRE ACERMAN</v>
      </c>
      <c r="N32" s="201" t="str">
        <f>IF(ISERROR(VLOOKUP(J32,'KAYIT LİSTESİ'!$B$4:$H$904,6,0)),"",(VLOOKUP(J32,'KAYIT LİSTESİ'!$B$4:$H$904,6,0)))</f>
        <v>KKTC-DOĞU AKDENİZ ÜNİVERSİTESİ</v>
      </c>
      <c r="O32" s="178">
        <v>11284</v>
      </c>
      <c r="P32" s="260">
        <v>2</v>
      </c>
      <c r="T32" s="217">
        <v>1216</v>
      </c>
      <c r="U32" s="218">
        <v>73</v>
      </c>
    </row>
    <row r="33" spans="1:21" s="18" customFormat="1" ht="39.75" customHeight="1">
      <c r="A33" s="541" t="s">
        <v>1839</v>
      </c>
      <c r="B33" s="542"/>
      <c r="C33" s="542"/>
      <c r="D33" s="542"/>
      <c r="E33" s="542"/>
      <c r="F33" s="542"/>
      <c r="G33" s="543"/>
      <c r="H33" s="21"/>
      <c r="I33" s="66">
        <v>2</v>
      </c>
      <c r="J33" s="200" t="s">
        <v>327</v>
      </c>
      <c r="K33" s="238">
        <f>IF(ISERROR(VLOOKUP(J33,'KAYIT LİSTESİ'!$B$4:$H$904,2,0)),"",(VLOOKUP(J33,'KAYIT LİSTESİ'!$B$4:$H$904,2,0)))</f>
        <v>74</v>
      </c>
      <c r="L33" s="111">
        <f>IF(ISERROR(VLOOKUP(J33,'KAYIT LİSTESİ'!$B$4:$H$904,4,0)),"",(VLOOKUP(J33,'KAYIT LİSTESİ'!$B$4:$H$904,4,0)))</f>
        <v>42260</v>
      </c>
      <c r="M33" s="201" t="str">
        <f>IF(ISERROR(VLOOKUP(J33,'KAYIT LİSTESİ'!$B$4:$H$904,5,0)),"",(VLOOKUP(J33,'KAYIT LİSTESİ'!$B$4:$H$904,5,0)))</f>
        <v>S. NİLAY YILDIZ</v>
      </c>
      <c r="N33" s="201" t="str">
        <f>IF(ISERROR(VLOOKUP(J33,'KAYIT LİSTESİ'!$B$4:$H$904,6,0)),"",(VLOOKUP(J33,'KAYIT LİSTESİ'!$B$4:$H$904,6,0)))</f>
        <v>NİĞDE-NİĞDE ÜNİVERSİTESİ</v>
      </c>
      <c r="O33" s="178" t="s">
        <v>1845</v>
      </c>
      <c r="P33" s="260" t="s">
        <v>1827</v>
      </c>
      <c r="T33" s="217">
        <v>1219</v>
      </c>
      <c r="U33" s="218">
        <v>72</v>
      </c>
    </row>
    <row r="34" spans="1:21" s="18" customFormat="1" ht="39.75" customHeight="1">
      <c r="A34" s="544"/>
      <c r="B34" s="545"/>
      <c r="C34" s="545"/>
      <c r="D34" s="545"/>
      <c r="E34" s="545"/>
      <c r="F34" s="545"/>
      <c r="G34" s="546"/>
      <c r="H34" s="21"/>
      <c r="I34" s="66">
        <v>3</v>
      </c>
      <c r="J34" s="200" t="s">
        <v>328</v>
      </c>
      <c r="K34" s="238">
        <f>IF(ISERROR(VLOOKUP(J34,'KAYIT LİSTESİ'!$B$4:$H$904,2,0)),"",(VLOOKUP(J34,'KAYIT LİSTESİ'!$B$4:$H$904,2,0)))</f>
        <v>181</v>
      </c>
      <c r="L34" s="111">
        <f>IF(ISERROR(VLOOKUP(J34,'KAYIT LİSTESİ'!$B$4:$H$904,4,0)),"",(VLOOKUP(J34,'KAYIT LİSTESİ'!$B$4:$H$904,4,0)))</f>
        <v>34499</v>
      </c>
      <c r="M34" s="201" t="str">
        <f>IF(ISERROR(VLOOKUP(J34,'KAYIT LİSTESİ'!$B$4:$H$904,5,0)),"",(VLOOKUP(J34,'KAYIT LİSTESİ'!$B$4:$H$904,5,0)))</f>
        <v>SEMRA ÖZBUDAK</v>
      </c>
      <c r="N34" s="201" t="str">
        <f>IF(ISERROR(VLOOKUP(J34,'KAYIT LİSTESİ'!$B$4:$H$904,6,0)),"",(VLOOKUP(J34,'KAYIT LİSTESİ'!$B$4:$H$904,6,0)))</f>
        <v>KOCAELİ-KOCAELİ ÜNİVERSİTESİ</v>
      </c>
      <c r="O34" s="178">
        <v>11744</v>
      </c>
      <c r="P34" s="260">
        <v>4</v>
      </c>
      <c r="T34" s="217">
        <v>1222</v>
      </c>
      <c r="U34" s="218">
        <v>71</v>
      </c>
    </row>
    <row r="35" spans="1:21" s="18" customFormat="1" ht="39.75" customHeight="1">
      <c r="A35" s="66"/>
      <c r="B35" s="261"/>
      <c r="C35" s="111"/>
      <c r="D35" s="262"/>
      <c r="E35" s="171"/>
      <c r="F35" s="178"/>
      <c r="G35" s="238"/>
      <c r="H35" s="21"/>
      <c r="I35" s="66">
        <v>4</v>
      </c>
      <c r="J35" s="200" t="s">
        <v>329</v>
      </c>
      <c r="K35" s="238">
        <f>IF(ISERROR(VLOOKUP(J35,'KAYIT LİSTESİ'!$B$4:$H$904,2,0)),"",(VLOOKUP(J35,'KAYIT LİSTESİ'!$B$4:$H$904,2,0)))</f>
        <v>189</v>
      </c>
      <c r="L35" s="111">
        <f>IF(ISERROR(VLOOKUP(J35,'KAYIT LİSTESİ'!$B$4:$H$904,4,0)),"",(VLOOKUP(J35,'KAYIT LİSTESİ'!$B$4:$H$904,4,0)))</f>
        <v>34964</v>
      </c>
      <c r="M35" s="201" t="str">
        <f>IF(ISERROR(VLOOKUP(J35,'KAYIT LİSTESİ'!$B$4:$H$904,5,0)),"",(VLOOKUP(J35,'KAYIT LİSTESİ'!$B$4:$H$904,5,0)))</f>
        <v>AYLA MERTOĞLU</v>
      </c>
      <c r="N35" s="201" t="str">
        <f>IF(ISERROR(VLOOKUP(J35,'KAYIT LİSTESİ'!$B$4:$H$904,6,0)),"",(VLOOKUP(J35,'KAYIT LİSTESİ'!$B$4:$H$904,6,0)))</f>
        <v>ANKARA-HACETTEPE ÜNİVERSİTESİ</v>
      </c>
      <c r="O35" s="178">
        <v>11330</v>
      </c>
      <c r="P35" s="260">
        <v>3</v>
      </c>
      <c r="T35" s="217">
        <v>1225</v>
      </c>
      <c r="U35" s="218">
        <v>70</v>
      </c>
    </row>
    <row r="36" spans="1:21" s="18" customFormat="1" ht="39.75" customHeight="1">
      <c r="A36" s="66"/>
      <c r="B36" s="261"/>
      <c r="C36" s="111"/>
      <c r="D36" s="262"/>
      <c r="E36" s="171"/>
      <c r="F36" s="178"/>
      <c r="G36" s="238"/>
      <c r="H36" s="21"/>
      <c r="I36" s="66">
        <v>5</v>
      </c>
      <c r="J36" s="200" t="s">
        <v>330</v>
      </c>
      <c r="K36" s="238">
        <f>IF(ISERROR(VLOOKUP(J36,'KAYIT LİSTESİ'!$B$4:$H$904,2,0)),"",(VLOOKUP(J36,'KAYIT LİSTESİ'!$B$4:$H$904,2,0)))</f>
        <v>57</v>
      </c>
      <c r="L36" s="111">
        <f>IF(ISERROR(VLOOKUP(J36,'KAYIT LİSTESİ'!$B$4:$H$904,4,0)),"",(VLOOKUP(J36,'KAYIT LİSTESİ'!$B$4:$H$904,4,0)))</f>
        <v>35376</v>
      </c>
      <c r="M36" s="201" t="str">
        <f>IF(ISERROR(VLOOKUP(J36,'KAYIT LİSTESİ'!$B$4:$H$904,5,0)),"",(VLOOKUP(J36,'KAYIT LİSTESİ'!$B$4:$H$904,5,0)))</f>
        <v>SERAY ŞENTÜRK</v>
      </c>
      <c r="N36" s="201" t="str">
        <f>IF(ISERROR(VLOOKUP(J36,'KAYIT LİSTESİ'!$B$4:$H$904,6,0)),"",(VLOOKUP(J36,'KAYIT LİSTESİ'!$B$4:$H$904,6,0)))</f>
        <v>AYDIN-ADNAN MENDERES ÜNİVERSİTESİ</v>
      </c>
      <c r="O36" s="178">
        <v>10414</v>
      </c>
      <c r="P36" s="260">
        <v>1</v>
      </c>
      <c r="T36" s="217">
        <v>1228</v>
      </c>
      <c r="U36" s="218">
        <v>69</v>
      </c>
    </row>
    <row r="37" spans="1:21" s="18" customFormat="1" ht="39.75" customHeight="1">
      <c r="A37" s="66"/>
      <c r="B37" s="261"/>
      <c r="C37" s="111"/>
      <c r="D37" s="262"/>
      <c r="E37" s="171"/>
      <c r="F37" s="178"/>
      <c r="G37" s="238"/>
      <c r="H37" s="21"/>
      <c r="I37" s="66">
        <v>6</v>
      </c>
      <c r="J37" s="200" t="s">
        <v>331</v>
      </c>
      <c r="K37" s="238" t="str">
        <f>IF(ISERROR(VLOOKUP(J37,'KAYIT LİSTESİ'!$B$4:$H$904,2,0)),"",(VLOOKUP(J37,'KAYIT LİSTESİ'!$B$4:$H$904,2,0)))</f>
        <v/>
      </c>
      <c r="L37" s="111" t="str">
        <f>IF(ISERROR(VLOOKUP(J37,'KAYIT LİSTESİ'!$B$4:$H$904,4,0)),"",(VLOOKUP(J37,'KAYIT LİSTESİ'!$B$4:$H$904,4,0)))</f>
        <v/>
      </c>
      <c r="M37" s="201" t="str">
        <f>IF(ISERROR(VLOOKUP(J37,'KAYIT LİSTESİ'!$B$4:$H$904,5,0)),"",(VLOOKUP(J37,'KAYIT LİSTESİ'!$B$4:$H$904,5,0)))</f>
        <v/>
      </c>
      <c r="N37" s="201" t="str">
        <f>IF(ISERROR(VLOOKUP(J37,'KAYIT LİSTESİ'!$B$4:$H$904,6,0)),"",(VLOOKUP(J37,'KAYIT LİSTESİ'!$B$4:$H$904,6,0)))</f>
        <v/>
      </c>
      <c r="O37" s="112"/>
      <c r="P37" s="260"/>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hidden="1">
      <c r="E41" s="45" t="s">
        <v>1177</v>
      </c>
      <c r="T41" s="217">
        <v>1295</v>
      </c>
      <c r="U41" s="218">
        <v>51</v>
      </c>
    </row>
    <row r="42" spans="1:21" ht="25.5" hidden="1">
      <c r="E42" s="45" t="s">
        <v>1165</v>
      </c>
      <c r="T42" s="217">
        <v>1300</v>
      </c>
      <c r="U42" s="218">
        <v>50</v>
      </c>
    </row>
    <row r="43" spans="1:21" ht="25.5" hidden="1">
      <c r="E43" s="45" t="s">
        <v>1150</v>
      </c>
      <c r="T43" s="217">
        <v>1305</v>
      </c>
      <c r="U43" s="218">
        <v>49</v>
      </c>
    </row>
    <row r="44" spans="1:21" ht="25.5" hidden="1">
      <c r="E44" s="45" t="s">
        <v>1209</v>
      </c>
      <c r="T44" s="217">
        <v>1310</v>
      </c>
      <c r="U44" s="218">
        <v>48</v>
      </c>
    </row>
    <row r="45" spans="1:21" ht="25.5" hidden="1">
      <c r="E45" s="45" t="s">
        <v>1315</v>
      </c>
      <c r="T45" s="217">
        <v>1315</v>
      </c>
      <c r="U45" s="218">
        <v>47</v>
      </c>
    </row>
    <row r="46" spans="1:21" ht="25.5" hidden="1">
      <c r="E46" s="45" t="s">
        <v>1390</v>
      </c>
      <c r="T46" s="217">
        <v>1320</v>
      </c>
      <c r="U46" s="218">
        <v>46</v>
      </c>
    </row>
    <row r="47" spans="1:21" ht="25.5" hidden="1">
      <c r="E47" s="45" t="s">
        <v>1401</v>
      </c>
      <c r="T47" s="217">
        <v>1325</v>
      </c>
      <c r="U47" s="218">
        <v>45</v>
      </c>
    </row>
    <row r="48" spans="1:21" hidden="1">
      <c r="E48" s="45" t="s">
        <v>1160</v>
      </c>
      <c r="T48" s="217">
        <v>1330</v>
      </c>
      <c r="U48" s="218">
        <v>44</v>
      </c>
    </row>
    <row r="49" spans="5:21" ht="25.5" hidden="1">
      <c r="E49" s="45" t="s">
        <v>1487</v>
      </c>
      <c r="T49" s="217">
        <v>1335</v>
      </c>
      <c r="U49" s="218">
        <v>43</v>
      </c>
    </row>
    <row r="50" spans="5:21" hidden="1">
      <c r="E50" s="45" t="s">
        <v>1350</v>
      </c>
      <c r="T50" s="217">
        <v>1340</v>
      </c>
      <c r="U50" s="218">
        <v>42</v>
      </c>
    </row>
    <row r="51" spans="5:21" ht="25.5" hidden="1">
      <c r="E51" s="45" t="s">
        <v>1158</v>
      </c>
      <c r="T51" s="217">
        <v>1345</v>
      </c>
      <c r="U51" s="218">
        <v>41</v>
      </c>
    </row>
    <row r="52" spans="5:21" ht="25.5" hidden="1">
      <c r="E52" s="45" t="s">
        <v>1452</v>
      </c>
      <c r="T52" s="217">
        <v>1350</v>
      </c>
      <c r="U52" s="218">
        <v>40</v>
      </c>
    </row>
    <row r="53" spans="5:21" ht="25.5" hidden="1">
      <c r="E53" s="45" t="s">
        <v>1162</v>
      </c>
      <c r="T53" s="217">
        <v>1355</v>
      </c>
      <c r="U53" s="218">
        <v>39</v>
      </c>
    </row>
    <row r="54" spans="5:21" ht="25.5" hidden="1">
      <c r="E54" s="45" t="s">
        <v>1349</v>
      </c>
      <c r="T54" s="217">
        <v>1365</v>
      </c>
      <c r="U54" s="218">
        <v>38</v>
      </c>
    </row>
    <row r="55" spans="5:21" ht="25.5" hidden="1">
      <c r="E55" s="45" t="s">
        <v>1364</v>
      </c>
      <c r="T55" s="217">
        <v>1375</v>
      </c>
      <c r="U55" s="218">
        <v>37</v>
      </c>
    </row>
    <row r="56" spans="5:21" hidden="1">
      <c r="E56" s="45" t="s">
        <v>1394</v>
      </c>
      <c r="T56" s="217">
        <v>1385</v>
      </c>
      <c r="U56" s="218">
        <v>36</v>
      </c>
    </row>
    <row r="57" spans="5:21" ht="25.5" hidden="1">
      <c r="E57" s="45" t="s">
        <v>1398</v>
      </c>
      <c r="T57" s="217">
        <v>1395</v>
      </c>
      <c r="U57" s="218">
        <v>35</v>
      </c>
    </row>
    <row r="58" spans="5:21" ht="25.5" hidden="1">
      <c r="E58" s="45" t="s">
        <v>1451</v>
      </c>
      <c r="T58" s="217">
        <v>1405</v>
      </c>
      <c r="U58" s="218">
        <v>34</v>
      </c>
    </row>
    <row r="59" spans="5:21" hidden="1">
      <c r="T59" s="217">
        <v>1415</v>
      </c>
      <c r="U59" s="218">
        <v>33</v>
      </c>
    </row>
    <row r="60" spans="5:21" hidden="1">
      <c r="T60" s="217">
        <v>1425</v>
      </c>
      <c r="U60" s="218">
        <v>32</v>
      </c>
    </row>
    <row r="61" spans="5:21" hidden="1">
      <c r="T61" s="217">
        <v>1435</v>
      </c>
      <c r="U61" s="218">
        <v>31</v>
      </c>
    </row>
    <row r="62" spans="5:21" hidden="1">
      <c r="T62" s="217">
        <v>1445</v>
      </c>
      <c r="U62" s="218">
        <v>30</v>
      </c>
    </row>
    <row r="63" spans="5:21">
      <c r="T63" s="217">
        <v>1455</v>
      </c>
      <c r="U63" s="218">
        <v>29</v>
      </c>
    </row>
    <row r="64" spans="5:21">
      <c r="T64" s="217">
        <v>1465</v>
      </c>
      <c r="U64" s="218">
        <v>28</v>
      </c>
    </row>
    <row r="65" spans="5:21">
      <c r="T65" s="217">
        <v>1475</v>
      </c>
      <c r="U65" s="218">
        <v>27</v>
      </c>
    </row>
    <row r="66" spans="5:21">
      <c r="T66" s="217">
        <v>1485</v>
      </c>
      <c r="U66" s="218">
        <v>26</v>
      </c>
    </row>
    <row r="67" spans="5:21">
      <c r="T67" s="217">
        <v>1495</v>
      </c>
      <c r="U67" s="218">
        <v>25</v>
      </c>
    </row>
    <row r="68" spans="5:21">
      <c r="T68" s="217">
        <v>1505</v>
      </c>
      <c r="U68" s="218">
        <v>24</v>
      </c>
    </row>
    <row r="69" spans="5:21">
      <c r="T69" s="217">
        <v>1515</v>
      </c>
      <c r="U69" s="218">
        <v>23</v>
      </c>
    </row>
    <row r="70" spans="5:21">
      <c r="T70" s="217">
        <v>1525</v>
      </c>
      <c r="U70" s="218">
        <v>22</v>
      </c>
    </row>
    <row r="71" spans="5:21">
      <c r="T71" s="217">
        <v>1535</v>
      </c>
      <c r="U71" s="218">
        <v>21</v>
      </c>
    </row>
    <row r="72" spans="5:21">
      <c r="T72" s="217">
        <v>1545</v>
      </c>
      <c r="U72" s="218">
        <v>20</v>
      </c>
    </row>
    <row r="73" spans="5:21">
      <c r="T73" s="217">
        <v>1555</v>
      </c>
      <c r="U73" s="218">
        <v>19</v>
      </c>
    </row>
    <row r="74" spans="5:21">
      <c r="T74" s="217">
        <v>1565</v>
      </c>
      <c r="U74" s="218">
        <v>18</v>
      </c>
    </row>
    <row r="75" spans="5:21">
      <c r="T75" s="217">
        <v>1575</v>
      </c>
      <c r="U75" s="218">
        <v>17</v>
      </c>
    </row>
    <row r="76" spans="5:21">
      <c r="T76" s="217">
        <v>1585</v>
      </c>
      <c r="U76" s="218">
        <v>16</v>
      </c>
    </row>
    <row r="77" spans="5:21" ht="25.5" hidden="1">
      <c r="E77" s="45" t="s">
        <v>1935</v>
      </c>
      <c r="T77" s="217">
        <v>1595</v>
      </c>
      <c r="U77" s="218">
        <v>15</v>
      </c>
    </row>
    <row r="78" spans="5:21">
      <c r="T78" s="217">
        <v>1605</v>
      </c>
      <c r="U78" s="218">
        <v>14</v>
      </c>
    </row>
    <row r="79" spans="5:21">
      <c r="T79" s="217">
        <v>1615</v>
      </c>
      <c r="U79" s="218">
        <v>13</v>
      </c>
    </row>
    <row r="80" spans="5:21">
      <c r="T80" s="217">
        <v>1625</v>
      </c>
      <c r="U80" s="218">
        <v>12</v>
      </c>
    </row>
    <row r="81" spans="20:21">
      <c r="T81" s="217">
        <v>1645</v>
      </c>
      <c r="U81" s="218">
        <v>11</v>
      </c>
    </row>
    <row r="82" spans="20:21">
      <c r="T82" s="217">
        <v>1665</v>
      </c>
      <c r="U82" s="218">
        <v>10</v>
      </c>
    </row>
    <row r="83" spans="20:21">
      <c r="T83" s="217">
        <v>1685</v>
      </c>
      <c r="U83" s="218">
        <v>9</v>
      </c>
    </row>
    <row r="84" spans="20:21">
      <c r="T84" s="217">
        <v>1705</v>
      </c>
      <c r="U84" s="218">
        <v>8</v>
      </c>
    </row>
    <row r="85" spans="20:21">
      <c r="T85" s="217">
        <v>1725</v>
      </c>
      <c r="U85" s="218">
        <v>7</v>
      </c>
    </row>
    <row r="86" spans="20:21">
      <c r="T86" s="217">
        <v>1745</v>
      </c>
      <c r="U86" s="218">
        <v>6</v>
      </c>
    </row>
    <row r="87" spans="20:21">
      <c r="T87" s="217">
        <v>1765</v>
      </c>
      <c r="U87" s="218">
        <v>5</v>
      </c>
    </row>
    <row r="88" spans="20:21">
      <c r="T88" s="217">
        <v>1785</v>
      </c>
      <c r="U88" s="218">
        <v>4</v>
      </c>
    </row>
    <row r="89" spans="20:21">
      <c r="T89" s="217">
        <v>1805</v>
      </c>
      <c r="U89" s="218">
        <v>3</v>
      </c>
    </row>
    <row r="90" spans="20:21">
      <c r="T90" s="217">
        <v>1825</v>
      </c>
      <c r="U90" s="218">
        <v>2</v>
      </c>
    </row>
    <row r="91" spans="20:21">
      <c r="T91" s="217">
        <v>1845</v>
      </c>
      <c r="U91" s="218">
        <v>1</v>
      </c>
    </row>
  </sheetData>
  <mergeCells count="19">
    <mergeCell ref="A33:G34"/>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2 F35:F37">
    <cfRule type="cellIs" dxfId="59" priority="4" stopIfTrue="1" operator="between">
      <formula>5500</formula>
      <formula>5709</formula>
    </cfRule>
  </conditionalFormatting>
  <conditionalFormatting sqref="F1:F32 F35:F65536">
    <cfRule type="duplicateValues" dxfId="58" priority="3" stopIfTrue="1"/>
  </conditionalFormatting>
  <conditionalFormatting sqref="E1:E32 E35:E65536">
    <cfRule type="duplicateValues" dxfId="57" priority="2" stopIfTrue="1"/>
  </conditionalFormatting>
  <conditionalFormatting sqref="E33:E34">
    <cfRule type="containsText" dxfId="56" priority="1" stopIfTrue="1" operator="containsText" text="FERDİ">
      <formula>NOT(ISERROR(SEARCH("FERDİ",E33)))</formula>
    </cfRule>
  </conditionalFormatting>
  <printOptions horizontalCentered="1"/>
  <pageMargins left="0.27559055118110237" right="0.19685039370078741" top="0.53" bottom="0.35433070866141736" header="0.39370078740157483" footer="0.27559055118110237"/>
  <pageSetup paperSize="9" scale="5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sheetPr>
    <tabColor rgb="FF00B05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0.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387</v>
      </c>
      <c r="E3" s="579"/>
      <c r="F3" s="82"/>
      <c r="G3" s="580" t="s">
        <v>304</v>
      </c>
      <c r="H3" s="580"/>
      <c r="I3" s="584" t="str">
        <f>'YARIŞMA PROGRAMI'!E31</f>
        <v>6,87-Karin Melis MEY</v>
      </c>
      <c r="J3" s="584"/>
      <c r="K3" s="581" t="s">
        <v>388</v>
      </c>
      <c r="L3" s="581"/>
      <c r="M3" s="583" t="str">
        <f>'YARIŞMA PROGRAMI'!F31</f>
        <v>6.46-EMEL GÜNGÖR</v>
      </c>
      <c r="N3" s="583"/>
      <c r="O3" s="583"/>
      <c r="P3" s="583"/>
      <c r="Q3" s="226">
        <v>179</v>
      </c>
      <c r="R3" s="225">
        <v>3</v>
      </c>
    </row>
    <row r="4" spans="1:18" s="4" customFormat="1" ht="17.25" customHeight="1">
      <c r="A4" s="571" t="s">
        <v>101</v>
      </c>
      <c r="B4" s="571"/>
      <c r="C4" s="571"/>
      <c r="D4" s="572" t="str">
        <f>'YARIŞMA BİLGİLERİ'!F21</f>
        <v>Bayanlar</v>
      </c>
      <c r="E4" s="572"/>
      <c r="F4" s="83"/>
      <c r="G4" s="203"/>
      <c r="H4" s="203"/>
      <c r="I4" s="187"/>
      <c r="J4" s="187"/>
      <c r="K4" s="571" t="s">
        <v>99</v>
      </c>
      <c r="L4" s="571"/>
      <c r="M4" s="573" t="str">
        <f>'YARIŞMA PROGRAMI'!B31</f>
        <v>10 Mayıs 2015 - 16.00</v>
      </c>
      <c r="N4" s="573"/>
      <c r="O4" s="573"/>
      <c r="P4" s="229"/>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35</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84">
        <v>1</v>
      </c>
      <c r="H7" s="84">
        <v>2</v>
      </c>
      <c r="I7" s="84">
        <v>3</v>
      </c>
      <c r="J7" s="214" t="s">
        <v>225</v>
      </c>
      <c r="K7" s="213">
        <v>4</v>
      </c>
      <c r="L7" s="213">
        <v>5</v>
      </c>
      <c r="M7" s="213">
        <v>6</v>
      </c>
      <c r="N7" s="568"/>
      <c r="O7" s="568"/>
      <c r="P7" s="568"/>
      <c r="Q7" s="226">
        <v>211</v>
      </c>
      <c r="R7" s="225">
        <v>7</v>
      </c>
    </row>
    <row r="8" spans="1:18" s="76" customFormat="1" ht="36.75" customHeight="1">
      <c r="A8" s="85">
        <v>1</v>
      </c>
      <c r="B8" s="86" t="s">
        <v>1626</v>
      </c>
      <c r="C8" s="228">
        <v>245</v>
      </c>
      <c r="D8" s="87" t="s">
        <v>1424</v>
      </c>
      <c r="E8" s="185" t="s">
        <v>1425</v>
      </c>
      <c r="F8" s="185" t="s">
        <v>1418</v>
      </c>
      <c r="G8" s="170">
        <v>536</v>
      </c>
      <c r="H8" s="170">
        <v>535</v>
      </c>
      <c r="I8" s="170">
        <v>535</v>
      </c>
      <c r="J8" s="460">
        <f t="shared" ref="J8:J19" si="0">MAX(G8:I8)</f>
        <v>536</v>
      </c>
      <c r="K8" s="199">
        <v>569</v>
      </c>
      <c r="L8" s="199"/>
      <c r="M8" s="199"/>
      <c r="N8" s="433">
        <f t="shared" ref="N8:N19" si="1">MAX(G8:M8)</f>
        <v>569</v>
      </c>
      <c r="O8" s="228">
        <v>24</v>
      </c>
      <c r="P8" s="236"/>
      <c r="Q8" s="226">
        <v>219</v>
      </c>
      <c r="R8" s="225">
        <v>8</v>
      </c>
    </row>
    <row r="9" spans="1:18" s="76" customFormat="1" ht="36.75" customHeight="1">
      <c r="A9" s="85">
        <v>2</v>
      </c>
      <c r="B9" s="86" t="s">
        <v>1620</v>
      </c>
      <c r="C9" s="228">
        <v>177</v>
      </c>
      <c r="D9" s="87">
        <v>34844</v>
      </c>
      <c r="E9" s="185" t="s">
        <v>1343</v>
      </c>
      <c r="F9" s="185" t="s">
        <v>1335</v>
      </c>
      <c r="G9" s="170">
        <v>564</v>
      </c>
      <c r="H9" s="170">
        <v>541</v>
      </c>
      <c r="I9" s="170" t="s">
        <v>1835</v>
      </c>
      <c r="J9" s="460">
        <f t="shared" si="0"/>
        <v>564</v>
      </c>
      <c r="K9" s="199">
        <v>559</v>
      </c>
      <c r="L9" s="199"/>
      <c r="M9" s="199"/>
      <c r="N9" s="433">
        <f t="shared" si="1"/>
        <v>564</v>
      </c>
      <c r="O9" s="228">
        <v>23</v>
      </c>
      <c r="P9" s="236"/>
      <c r="Q9" s="226">
        <v>227</v>
      </c>
      <c r="R9" s="225">
        <v>9</v>
      </c>
    </row>
    <row r="10" spans="1:18" s="76" customFormat="1" ht="36.75" customHeight="1">
      <c r="A10" s="85">
        <v>3</v>
      </c>
      <c r="B10" s="86" t="s">
        <v>1627</v>
      </c>
      <c r="C10" s="228">
        <v>56</v>
      </c>
      <c r="D10" s="87">
        <v>35324</v>
      </c>
      <c r="E10" s="185" t="s">
        <v>1206</v>
      </c>
      <c r="F10" s="185" t="s">
        <v>1198</v>
      </c>
      <c r="G10" s="170">
        <v>555</v>
      </c>
      <c r="H10" s="170">
        <v>533</v>
      </c>
      <c r="I10" s="170">
        <v>519</v>
      </c>
      <c r="J10" s="460">
        <f t="shared" si="0"/>
        <v>555</v>
      </c>
      <c r="K10" s="199">
        <v>543</v>
      </c>
      <c r="L10" s="199"/>
      <c r="M10" s="199"/>
      <c r="N10" s="433">
        <f t="shared" si="1"/>
        <v>555</v>
      </c>
      <c r="O10" s="228">
        <v>22</v>
      </c>
      <c r="P10" s="236"/>
      <c r="Q10" s="226">
        <v>235</v>
      </c>
      <c r="R10" s="225">
        <v>10</v>
      </c>
    </row>
    <row r="11" spans="1:18" s="76" customFormat="1" ht="36.75" customHeight="1">
      <c r="A11" s="85">
        <v>4</v>
      </c>
      <c r="B11" s="86" t="s">
        <v>1622</v>
      </c>
      <c r="C11" s="228">
        <v>140</v>
      </c>
      <c r="D11" s="87">
        <v>34571</v>
      </c>
      <c r="E11" s="185" t="s">
        <v>1298</v>
      </c>
      <c r="F11" s="185" t="s">
        <v>1290</v>
      </c>
      <c r="G11" s="170">
        <v>553</v>
      </c>
      <c r="H11" s="170" t="s">
        <v>1835</v>
      </c>
      <c r="I11" s="170" t="s">
        <v>1835</v>
      </c>
      <c r="J11" s="460">
        <f t="shared" si="0"/>
        <v>553</v>
      </c>
      <c r="K11" s="199" t="s">
        <v>1835</v>
      </c>
      <c r="L11" s="199"/>
      <c r="M11" s="199"/>
      <c r="N11" s="433">
        <f t="shared" si="1"/>
        <v>553</v>
      </c>
      <c r="O11" s="228">
        <v>21</v>
      </c>
      <c r="P11" s="236"/>
      <c r="Q11" s="226">
        <v>243</v>
      </c>
      <c r="R11" s="225">
        <v>11</v>
      </c>
    </row>
    <row r="12" spans="1:18" s="76" customFormat="1" ht="36.75" customHeight="1">
      <c r="A12" s="85">
        <v>5</v>
      </c>
      <c r="B12" s="86" t="s">
        <v>1636</v>
      </c>
      <c r="C12" s="228">
        <v>191</v>
      </c>
      <c r="D12" s="87">
        <v>34523</v>
      </c>
      <c r="E12" s="185" t="s">
        <v>789</v>
      </c>
      <c r="F12" s="185" t="s">
        <v>1356</v>
      </c>
      <c r="G12" s="170">
        <v>548</v>
      </c>
      <c r="H12" s="170">
        <v>541</v>
      </c>
      <c r="I12" s="170" t="s">
        <v>1827</v>
      </c>
      <c r="J12" s="460">
        <f t="shared" si="0"/>
        <v>548</v>
      </c>
      <c r="K12" s="199" t="s">
        <v>1827</v>
      </c>
      <c r="L12" s="199"/>
      <c r="M12" s="199"/>
      <c r="N12" s="433">
        <f t="shared" si="1"/>
        <v>548</v>
      </c>
      <c r="O12" s="228">
        <v>20</v>
      </c>
      <c r="P12" s="236"/>
      <c r="Q12" s="226">
        <v>251</v>
      </c>
      <c r="R12" s="225">
        <v>12</v>
      </c>
    </row>
    <row r="13" spans="1:18" s="76" customFormat="1" ht="36.75" customHeight="1">
      <c r="A13" s="85">
        <v>6</v>
      </c>
      <c r="B13" s="86" t="s">
        <v>1637</v>
      </c>
      <c r="C13" s="228">
        <v>201</v>
      </c>
      <c r="D13" s="87">
        <v>34882</v>
      </c>
      <c r="E13" s="185" t="s">
        <v>1374</v>
      </c>
      <c r="F13" s="185" t="s">
        <v>1367</v>
      </c>
      <c r="G13" s="170">
        <v>465</v>
      </c>
      <c r="H13" s="170">
        <v>493</v>
      </c>
      <c r="I13" s="170">
        <v>505</v>
      </c>
      <c r="J13" s="460">
        <f t="shared" si="0"/>
        <v>505</v>
      </c>
      <c r="K13" s="199">
        <v>512</v>
      </c>
      <c r="L13" s="199"/>
      <c r="M13" s="199"/>
      <c r="N13" s="433">
        <f t="shared" si="1"/>
        <v>512</v>
      </c>
      <c r="O13" s="228">
        <v>19</v>
      </c>
      <c r="P13" s="236"/>
      <c r="Q13" s="226">
        <v>259</v>
      </c>
      <c r="R13" s="225">
        <v>13</v>
      </c>
    </row>
    <row r="14" spans="1:18" s="76" customFormat="1" ht="36.75" customHeight="1">
      <c r="A14" s="85">
        <v>7</v>
      </c>
      <c r="B14" s="86" t="s">
        <v>1641</v>
      </c>
      <c r="C14" s="228">
        <v>220</v>
      </c>
      <c r="D14" s="87">
        <v>35102</v>
      </c>
      <c r="E14" s="185" t="s">
        <v>1399</v>
      </c>
      <c r="F14" s="185" t="s">
        <v>1398</v>
      </c>
      <c r="G14" s="170">
        <v>481</v>
      </c>
      <c r="H14" s="170" t="s">
        <v>1835</v>
      </c>
      <c r="I14" s="170">
        <v>494</v>
      </c>
      <c r="J14" s="460">
        <f t="shared" si="0"/>
        <v>494</v>
      </c>
      <c r="K14" s="199">
        <v>505</v>
      </c>
      <c r="L14" s="199"/>
      <c r="M14" s="199"/>
      <c r="N14" s="433">
        <f t="shared" si="1"/>
        <v>505</v>
      </c>
      <c r="O14" s="228">
        <v>18</v>
      </c>
      <c r="P14" s="236"/>
      <c r="Q14" s="226">
        <v>267</v>
      </c>
      <c r="R14" s="225">
        <v>14</v>
      </c>
    </row>
    <row r="15" spans="1:18" s="76" customFormat="1" ht="36.75" customHeight="1">
      <c r="A15" s="85">
        <v>8</v>
      </c>
      <c r="B15" s="86" t="s">
        <v>1624</v>
      </c>
      <c r="C15" s="228">
        <v>495</v>
      </c>
      <c r="D15" s="87">
        <v>33378</v>
      </c>
      <c r="E15" s="185" t="s">
        <v>1438</v>
      </c>
      <c r="F15" s="185" t="s">
        <v>1439</v>
      </c>
      <c r="G15" s="170">
        <v>498</v>
      </c>
      <c r="H15" s="170">
        <v>476</v>
      </c>
      <c r="I15" s="170" t="s">
        <v>1835</v>
      </c>
      <c r="J15" s="460">
        <f t="shared" si="0"/>
        <v>498</v>
      </c>
      <c r="K15" s="199" t="s">
        <v>1835</v>
      </c>
      <c r="L15" s="199"/>
      <c r="M15" s="199"/>
      <c r="N15" s="433">
        <f t="shared" si="1"/>
        <v>498</v>
      </c>
      <c r="O15" s="228">
        <v>17</v>
      </c>
      <c r="P15" s="236"/>
      <c r="Q15" s="226">
        <v>275</v>
      </c>
      <c r="R15" s="225">
        <v>15</v>
      </c>
    </row>
    <row r="16" spans="1:18" s="76" customFormat="1" ht="36.75" customHeight="1">
      <c r="A16" s="85">
        <v>9</v>
      </c>
      <c r="B16" s="86" t="s">
        <v>1621</v>
      </c>
      <c r="C16" s="228">
        <v>114</v>
      </c>
      <c r="D16" s="87">
        <v>0</v>
      </c>
      <c r="E16" s="185" t="s">
        <v>1268</v>
      </c>
      <c r="F16" s="185" t="s">
        <v>1269</v>
      </c>
      <c r="G16" s="170">
        <v>492</v>
      </c>
      <c r="H16" s="170" t="s">
        <v>1835</v>
      </c>
      <c r="I16" s="170" t="s">
        <v>1835</v>
      </c>
      <c r="J16" s="460">
        <f t="shared" si="0"/>
        <v>492</v>
      </c>
      <c r="K16" s="199">
        <v>467</v>
      </c>
      <c r="L16" s="199"/>
      <c r="M16" s="199"/>
      <c r="N16" s="433">
        <f t="shared" si="1"/>
        <v>492</v>
      </c>
      <c r="O16" s="228">
        <v>16</v>
      </c>
      <c r="P16" s="236"/>
      <c r="Q16" s="226">
        <v>281</v>
      </c>
      <c r="R16" s="225">
        <v>16</v>
      </c>
    </row>
    <row r="17" spans="1:18" s="76" customFormat="1" ht="36.75" customHeight="1">
      <c r="A17" s="85">
        <v>10</v>
      </c>
      <c r="B17" s="86" t="s">
        <v>1664</v>
      </c>
      <c r="C17" s="228">
        <v>19</v>
      </c>
      <c r="D17" s="87">
        <v>35240</v>
      </c>
      <c r="E17" s="185" t="s">
        <v>1164</v>
      </c>
      <c r="F17" s="185" t="s">
        <v>1162</v>
      </c>
      <c r="G17" s="170">
        <v>488</v>
      </c>
      <c r="H17" s="170">
        <v>472</v>
      </c>
      <c r="I17" s="170">
        <v>434</v>
      </c>
      <c r="J17" s="460">
        <f t="shared" si="0"/>
        <v>488</v>
      </c>
      <c r="K17" s="199">
        <v>486</v>
      </c>
      <c r="L17" s="199"/>
      <c r="M17" s="199"/>
      <c r="N17" s="433">
        <f t="shared" si="1"/>
        <v>488</v>
      </c>
      <c r="O17" s="228">
        <v>15</v>
      </c>
      <c r="P17" s="236"/>
      <c r="Q17" s="226">
        <v>287</v>
      </c>
      <c r="R17" s="225">
        <v>17</v>
      </c>
    </row>
    <row r="18" spans="1:18" s="76" customFormat="1" ht="36.75" customHeight="1">
      <c r="A18" s="85">
        <v>11</v>
      </c>
      <c r="B18" s="86" t="s">
        <v>1629</v>
      </c>
      <c r="C18" s="228">
        <v>91</v>
      </c>
      <c r="D18" s="87">
        <v>0</v>
      </c>
      <c r="E18" s="185" t="s">
        <v>1245</v>
      </c>
      <c r="F18" s="185" t="s">
        <v>1242</v>
      </c>
      <c r="G18" s="170">
        <v>451</v>
      </c>
      <c r="H18" s="170">
        <v>467</v>
      </c>
      <c r="I18" s="170">
        <v>449</v>
      </c>
      <c r="J18" s="460">
        <f t="shared" si="0"/>
        <v>467</v>
      </c>
      <c r="K18" s="199" t="s">
        <v>1827</v>
      </c>
      <c r="L18" s="199"/>
      <c r="M18" s="199"/>
      <c r="N18" s="433">
        <f t="shared" si="1"/>
        <v>467</v>
      </c>
      <c r="O18" s="228">
        <v>14</v>
      </c>
      <c r="P18" s="236"/>
      <c r="Q18" s="226">
        <v>293</v>
      </c>
      <c r="R18" s="225">
        <v>18</v>
      </c>
    </row>
    <row r="19" spans="1:18" s="76" customFormat="1" ht="36.75" customHeight="1">
      <c r="A19" s="85">
        <v>12</v>
      </c>
      <c r="B19" s="86" t="s">
        <v>1625</v>
      </c>
      <c r="C19" s="228">
        <v>161</v>
      </c>
      <c r="D19" s="87">
        <v>33696</v>
      </c>
      <c r="E19" s="185" t="s">
        <v>1319</v>
      </c>
      <c r="F19" s="185" t="s">
        <v>1315</v>
      </c>
      <c r="G19" s="170">
        <v>459</v>
      </c>
      <c r="H19" s="170">
        <v>444</v>
      </c>
      <c r="I19" s="170">
        <v>462</v>
      </c>
      <c r="J19" s="460">
        <f t="shared" si="0"/>
        <v>462</v>
      </c>
      <c r="K19" s="199" t="s">
        <v>1827</v>
      </c>
      <c r="L19" s="199"/>
      <c r="M19" s="199"/>
      <c r="N19" s="433">
        <f t="shared" si="1"/>
        <v>462</v>
      </c>
      <c r="O19" s="228">
        <v>13</v>
      </c>
      <c r="P19" s="236"/>
      <c r="Q19" s="226">
        <v>299</v>
      </c>
      <c r="R19" s="225">
        <v>19</v>
      </c>
    </row>
    <row r="20" spans="1:18" s="76" customFormat="1" ht="36.75" customHeight="1">
      <c r="A20" s="434">
        <v>13</v>
      </c>
      <c r="B20" s="434" t="s">
        <v>1634</v>
      </c>
      <c r="C20" s="435">
        <v>99</v>
      </c>
      <c r="D20" s="436">
        <v>34760</v>
      </c>
      <c r="E20" s="437" t="s">
        <v>1253</v>
      </c>
      <c r="F20" s="437" t="s">
        <v>1252</v>
      </c>
      <c r="G20" s="184">
        <v>451</v>
      </c>
      <c r="H20" s="184">
        <v>427</v>
      </c>
      <c r="I20" s="184" t="s">
        <v>1835</v>
      </c>
      <c r="J20" s="184">
        <v>451</v>
      </c>
      <c r="K20" s="184"/>
      <c r="L20" s="184"/>
      <c r="M20" s="184"/>
      <c r="N20" s="183">
        <v>451</v>
      </c>
      <c r="O20" s="435">
        <v>12</v>
      </c>
      <c r="P20" s="236"/>
      <c r="Q20" s="226">
        <v>305</v>
      </c>
      <c r="R20" s="225">
        <v>20</v>
      </c>
    </row>
    <row r="21" spans="1:18" s="76" customFormat="1" ht="36.75" customHeight="1">
      <c r="A21" s="434">
        <v>14</v>
      </c>
      <c r="B21" s="434" t="s">
        <v>1617</v>
      </c>
      <c r="C21" s="435">
        <v>30</v>
      </c>
      <c r="D21" s="436">
        <v>35240</v>
      </c>
      <c r="E21" s="437" t="s">
        <v>1185</v>
      </c>
      <c r="F21" s="437" t="s">
        <v>1177</v>
      </c>
      <c r="G21" s="184">
        <v>450</v>
      </c>
      <c r="H21" s="184">
        <v>420</v>
      </c>
      <c r="I21" s="184">
        <v>406</v>
      </c>
      <c r="J21" s="184">
        <v>450</v>
      </c>
      <c r="K21" s="184"/>
      <c r="L21" s="184"/>
      <c r="M21" s="184"/>
      <c r="N21" s="183">
        <v>450</v>
      </c>
      <c r="O21" s="435">
        <v>11</v>
      </c>
      <c r="P21" s="236"/>
      <c r="Q21" s="226"/>
      <c r="R21" s="225"/>
    </row>
    <row r="22" spans="1:18" s="76" customFormat="1" ht="36.75" customHeight="1">
      <c r="A22" s="434">
        <v>15</v>
      </c>
      <c r="B22" s="434" t="s">
        <v>1623</v>
      </c>
      <c r="C22" s="435">
        <v>272</v>
      </c>
      <c r="D22" s="436">
        <v>33555</v>
      </c>
      <c r="E22" s="437" t="s">
        <v>1470</v>
      </c>
      <c r="F22" s="437" t="s">
        <v>1462</v>
      </c>
      <c r="G22" s="184">
        <v>443</v>
      </c>
      <c r="H22" s="184" t="s">
        <v>1835</v>
      </c>
      <c r="I22" s="184">
        <v>393</v>
      </c>
      <c r="J22" s="184">
        <v>443</v>
      </c>
      <c r="K22" s="184"/>
      <c r="L22" s="184"/>
      <c r="M22" s="184"/>
      <c r="N22" s="183">
        <v>443</v>
      </c>
      <c r="O22" s="435">
        <v>10</v>
      </c>
      <c r="P22" s="236"/>
      <c r="Q22" s="226"/>
      <c r="R22" s="225"/>
    </row>
    <row r="23" spans="1:18" s="76" customFormat="1" ht="36.75" customHeight="1">
      <c r="A23" s="434">
        <v>16</v>
      </c>
      <c r="B23" s="434" t="s">
        <v>1668</v>
      </c>
      <c r="C23" s="435">
        <v>406</v>
      </c>
      <c r="D23" s="436">
        <v>33835</v>
      </c>
      <c r="E23" s="437" t="s">
        <v>1509</v>
      </c>
      <c r="F23" s="437" t="s">
        <v>1492</v>
      </c>
      <c r="G23" s="184">
        <v>443</v>
      </c>
      <c r="H23" s="184" t="s">
        <v>1827</v>
      </c>
      <c r="I23" s="184" t="s">
        <v>1827</v>
      </c>
      <c r="J23" s="184">
        <v>443</v>
      </c>
      <c r="K23" s="184">
        <v>381</v>
      </c>
      <c r="L23" s="184"/>
      <c r="M23" s="184"/>
      <c r="N23" s="183">
        <v>443</v>
      </c>
      <c r="O23" s="435"/>
      <c r="P23" s="236"/>
      <c r="Q23" s="226"/>
      <c r="R23" s="225"/>
    </row>
    <row r="24" spans="1:18" s="76" customFormat="1" ht="36.75" customHeight="1">
      <c r="A24" s="434">
        <v>17</v>
      </c>
      <c r="B24" s="434" t="s">
        <v>1631</v>
      </c>
      <c r="C24" s="435">
        <v>151</v>
      </c>
      <c r="D24" s="436">
        <v>35296</v>
      </c>
      <c r="E24" s="437" t="s">
        <v>1299</v>
      </c>
      <c r="F24" s="437" t="s">
        <v>1300</v>
      </c>
      <c r="G24" s="184">
        <v>420</v>
      </c>
      <c r="H24" s="184">
        <v>388</v>
      </c>
      <c r="I24" s="184">
        <v>428</v>
      </c>
      <c r="J24" s="184">
        <v>428</v>
      </c>
      <c r="K24" s="184"/>
      <c r="L24" s="184"/>
      <c r="M24" s="184"/>
      <c r="N24" s="183">
        <v>428</v>
      </c>
      <c r="O24" s="435">
        <v>9</v>
      </c>
      <c r="P24" s="236"/>
      <c r="Q24" s="226"/>
      <c r="R24" s="225"/>
    </row>
    <row r="25" spans="1:18" s="76" customFormat="1" ht="36.75" customHeight="1">
      <c r="A25" s="434">
        <v>18</v>
      </c>
      <c r="B25" s="434" t="s">
        <v>1633</v>
      </c>
      <c r="C25" s="435">
        <v>130</v>
      </c>
      <c r="D25" s="436">
        <v>35080</v>
      </c>
      <c r="E25" s="437" t="s">
        <v>1287</v>
      </c>
      <c r="F25" s="437" t="s">
        <v>1279</v>
      </c>
      <c r="G25" s="184">
        <v>409</v>
      </c>
      <c r="H25" s="184" t="s">
        <v>1835</v>
      </c>
      <c r="I25" s="184">
        <v>426</v>
      </c>
      <c r="J25" s="184">
        <v>426</v>
      </c>
      <c r="K25" s="184"/>
      <c r="L25" s="184"/>
      <c r="M25" s="184"/>
      <c r="N25" s="183">
        <v>426</v>
      </c>
      <c r="O25" s="435">
        <v>8</v>
      </c>
      <c r="P25" s="236"/>
      <c r="Q25" s="226"/>
      <c r="R25" s="225"/>
    </row>
    <row r="26" spans="1:18" s="76" customFormat="1" ht="36.75" customHeight="1">
      <c r="A26" s="434">
        <v>19</v>
      </c>
      <c r="B26" s="434" t="s">
        <v>1667</v>
      </c>
      <c r="C26" s="435">
        <v>401</v>
      </c>
      <c r="D26" s="436">
        <v>35208</v>
      </c>
      <c r="E26" s="437" t="s">
        <v>1508</v>
      </c>
      <c r="F26" s="437" t="s">
        <v>1935</v>
      </c>
      <c r="G26" s="184">
        <v>424</v>
      </c>
      <c r="H26" s="184">
        <v>414</v>
      </c>
      <c r="I26" s="184">
        <v>421</v>
      </c>
      <c r="J26" s="184">
        <v>424</v>
      </c>
      <c r="K26" s="184" t="s">
        <v>1827</v>
      </c>
      <c r="L26" s="184"/>
      <c r="M26" s="184"/>
      <c r="N26" s="183">
        <v>424</v>
      </c>
      <c r="O26" s="435">
        <v>7</v>
      </c>
      <c r="P26" s="236"/>
      <c r="Q26" s="226"/>
      <c r="R26" s="225"/>
    </row>
    <row r="27" spans="1:18" s="76" customFormat="1" ht="36.75" customHeight="1">
      <c r="A27" s="434">
        <v>20</v>
      </c>
      <c r="B27" s="434" t="s">
        <v>1638</v>
      </c>
      <c r="C27" s="435">
        <v>73</v>
      </c>
      <c r="D27" s="436">
        <v>34443</v>
      </c>
      <c r="E27" s="437" t="s">
        <v>1222</v>
      </c>
      <c r="F27" s="437" t="s">
        <v>1221</v>
      </c>
      <c r="G27" s="184">
        <v>414</v>
      </c>
      <c r="H27" s="184">
        <v>396</v>
      </c>
      <c r="I27" s="184" t="s">
        <v>1835</v>
      </c>
      <c r="J27" s="184">
        <v>414</v>
      </c>
      <c r="K27" s="184"/>
      <c r="L27" s="184"/>
      <c r="M27" s="184"/>
      <c r="N27" s="183">
        <v>414</v>
      </c>
      <c r="O27" s="435">
        <v>6</v>
      </c>
      <c r="P27" s="236"/>
      <c r="Q27" s="226"/>
      <c r="R27" s="225"/>
    </row>
    <row r="28" spans="1:18" s="76" customFormat="1" ht="36.75" customHeight="1">
      <c r="A28" s="434">
        <v>21</v>
      </c>
      <c r="B28" s="434" t="s">
        <v>1619</v>
      </c>
      <c r="C28" s="435">
        <v>231</v>
      </c>
      <c r="D28" s="436">
        <v>33396</v>
      </c>
      <c r="E28" s="437" t="s">
        <v>1415</v>
      </c>
      <c r="F28" s="437" t="s">
        <v>1409</v>
      </c>
      <c r="G28" s="184">
        <v>374</v>
      </c>
      <c r="H28" s="184">
        <v>365</v>
      </c>
      <c r="I28" s="184">
        <v>403</v>
      </c>
      <c r="J28" s="184">
        <v>403</v>
      </c>
      <c r="K28" s="184"/>
      <c r="L28" s="184"/>
      <c r="M28" s="184"/>
      <c r="N28" s="183">
        <v>403</v>
      </c>
      <c r="O28" s="435">
        <v>5</v>
      </c>
      <c r="P28" s="236"/>
      <c r="Q28" s="226"/>
      <c r="R28" s="225"/>
    </row>
    <row r="29" spans="1:18" s="76" customFormat="1" ht="36.75" customHeight="1">
      <c r="A29" s="434">
        <v>22</v>
      </c>
      <c r="B29" s="434" t="s">
        <v>1635</v>
      </c>
      <c r="C29" s="435">
        <v>1</v>
      </c>
      <c r="D29" s="436">
        <v>34518</v>
      </c>
      <c r="E29" s="437" t="s">
        <v>1151</v>
      </c>
      <c r="F29" s="437" t="s">
        <v>1150</v>
      </c>
      <c r="G29" s="184">
        <v>393</v>
      </c>
      <c r="H29" s="184">
        <v>383</v>
      </c>
      <c r="I29" s="184">
        <v>370</v>
      </c>
      <c r="J29" s="184">
        <v>393</v>
      </c>
      <c r="K29" s="184"/>
      <c r="L29" s="184"/>
      <c r="M29" s="184"/>
      <c r="N29" s="183">
        <v>393</v>
      </c>
      <c r="O29" s="435">
        <v>4</v>
      </c>
      <c r="P29" s="236"/>
      <c r="Q29" s="226"/>
      <c r="R29" s="225"/>
    </row>
    <row r="30" spans="1:18" s="76" customFormat="1" ht="36.75" customHeight="1">
      <c r="A30" s="434">
        <v>23</v>
      </c>
      <c r="B30" s="434" t="s">
        <v>1639</v>
      </c>
      <c r="C30" s="435">
        <v>169</v>
      </c>
      <c r="D30" s="436">
        <v>34576</v>
      </c>
      <c r="E30" s="437" t="s">
        <v>1333</v>
      </c>
      <c r="F30" s="437" t="s">
        <v>1327</v>
      </c>
      <c r="G30" s="184">
        <v>392</v>
      </c>
      <c r="H30" s="184">
        <v>377</v>
      </c>
      <c r="I30" s="184">
        <v>350</v>
      </c>
      <c r="J30" s="184">
        <v>392</v>
      </c>
      <c r="K30" s="184"/>
      <c r="L30" s="184"/>
      <c r="M30" s="184"/>
      <c r="N30" s="183">
        <v>392</v>
      </c>
      <c r="O30" s="435">
        <v>3</v>
      </c>
      <c r="P30" s="236"/>
      <c r="Q30" s="226"/>
      <c r="R30" s="225"/>
    </row>
    <row r="31" spans="1:18" s="76" customFormat="1" ht="36.75" customHeight="1">
      <c r="A31" s="434">
        <v>24</v>
      </c>
      <c r="B31" s="434" t="s">
        <v>1628</v>
      </c>
      <c r="C31" s="435">
        <v>216</v>
      </c>
      <c r="D31" s="436">
        <v>34974</v>
      </c>
      <c r="E31" s="437" t="s">
        <v>1393</v>
      </c>
      <c r="F31" s="437" t="s">
        <v>1390</v>
      </c>
      <c r="G31" s="184" t="s">
        <v>1835</v>
      </c>
      <c r="H31" s="184">
        <v>386</v>
      </c>
      <c r="I31" s="184">
        <v>385</v>
      </c>
      <c r="J31" s="184">
        <v>386</v>
      </c>
      <c r="K31" s="184"/>
      <c r="L31" s="184"/>
      <c r="M31" s="184"/>
      <c r="N31" s="183">
        <v>386</v>
      </c>
      <c r="O31" s="435">
        <v>2</v>
      </c>
      <c r="P31" s="236"/>
      <c r="Q31" s="226"/>
      <c r="R31" s="225"/>
    </row>
    <row r="32" spans="1:18" s="76" customFormat="1" ht="36.75" customHeight="1">
      <c r="A32" s="434">
        <v>25</v>
      </c>
      <c r="B32" s="434" t="s">
        <v>1630</v>
      </c>
      <c r="C32" s="435">
        <v>84</v>
      </c>
      <c r="D32" s="436">
        <v>34700</v>
      </c>
      <c r="E32" s="437" t="s">
        <v>1231</v>
      </c>
      <c r="F32" s="437" t="s">
        <v>1230</v>
      </c>
      <c r="G32" s="184">
        <v>325</v>
      </c>
      <c r="H32" s="184">
        <v>359</v>
      </c>
      <c r="I32" s="184">
        <v>374</v>
      </c>
      <c r="J32" s="184">
        <v>374</v>
      </c>
      <c r="K32" s="184"/>
      <c r="L32" s="184"/>
      <c r="M32" s="184"/>
      <c r="N32" s="183">
        <v>374</v>
      </c>
      <c r="O32" s="435">
        <v>1</v>
      </c>
      <c r="P32" s="236"/>
      <c r="Q32" s="226">
        <v>311</v>
      </c>
      <c r="R32" s="225">
        <v>21</v>
      </c>
    </row>
    <row r="33" spans="1:18" s="76" customFormat="1" ht="36.75" customHeight="1">
      <c r="A33" s="434">
        <v>26</v>
      </c>
      <c r="B33" s="434" t="s">
        <v>1665</v>
      </c>
      <c r="C33" s="435">
        <v>219</v>
      </c>
      <c r="D33" s="436">
        <v>0</v>
      </c>
      <c r="E33" s="437" t="s">
        <v>1397</v>
      </c>
      <c r="F33" s="437" t="s">
        <v>1394</v>
      </c>
      <c r="G33" s="184">
        <v>233</v>
      </c>
      <c r="H33" s="184">
        <v>338</v>
      </c>
      <c r="I33" s="184">
        <v>372</v>
      </c>
      <c r="J33" s="184">
        <v>372</v>
      </c>
      <c r="K33" s="184"/>
      <c r="L33" s="184"/>
      <c r="M33" s="184"/>
      <c r="N33" s="183">
        <v>372</v>
      </c>
      <c r="O33" s="435"/>
      <c r="P33" s="236"/>
      <c r="Q33" s="226">
        <v>317</v>
      </c>
      <c r="R33" s="225">
        <v>22</v>
      </c>
    </row>
    <row r="34" spans="1:18" s="76" customFormat="1" ht="36.75" customHeight="1">
      <c r="A34" s="434">
        <v>27</v>
      </c>
      <c r="B34" s="434" t="s">
        <v>1670</v>
      </c>
      <c r="C34" s="435">
        <v>44</v>
      </c>
      <c r="D34" s="436">
        <v>34601</v>
      </c>
      <c r="E34" s="437" t="s">
        <v>1862</v>
      </c>
      <c r="F34" s="437" t="s">
        <v>1188</v>
      </c>
      <c r="G34" s="184" t="s">
        <v>1827</v>
      </c>
      <c r="H34" s="184">
        <v>367</v>
      </c>
      <c r="I34" s="184">
        <v>360</v>
      </c>
      <c r="J34" s="184">
        <v>367</v>
      </c>
      <c r="K34" s="184"/>
      <c r="L34" s="184"/>
      <c r="M34" s="184"/>
      <c r="N34" s="183">
        <v>367</v>
      </c>
      <c r="O34" s="435"/>
      <c r="P34" s="236"/>
      <c r="Q34" s="226">
        <v>323</v>
      </c>
      <c r="R34" s="225">
        <v>23</v>
      </c>
    </row>
    <row r="35" spans="1:18" s="76" customFormat="1" ht="36.75" customHeight="1">
      <c r="A35" s="434">
        <v>28</v>
      </c>
      <c r="B35" s="434" t="s">
        <v>1632</v>
      </c>
      <c r="C35" s="435">
        <v>63</v>
      </c>
      <c r="D35" s="436">
        <v>34887</v>
      </c>
      <c r="E35" s="437" t="s">
        <v>1215</v>
      </c>
      <c r="F35" s="437" t="s">
        <v>1209</v>
      </c>
      <c r="G35" s="184" t="s">
        <v>1835</v>
      </c>
      <c r="H35" s="184">
        <v>367</v>
      </c>
      <c r="I35" s="184">
        <v>363</v>
      </c>
      <c r="J35" s="184">
        <v>367</v>
      </c>
      <c r="K35" s="184"/>
      <c r="L35" s="184"/>
      <c r="M35" s="184"/>
      <c r="N35" s="183">
        <v>367</v>
      </c>
      <c r="O35" s="435"/>
      <c r="P35" s="236"/>
      <c r="Q35" s="226">
        <v>329</v>
      </c>
      <c r="R35" s="225">
        <v>24</v>
      </c>
    </row>
    <row r="36" spans="1:18" s="76" customFormat="1" ht="36.75" customHeight="1">
      <c r="A36" s="434">
        <v>29</v>
      </c>
      <c r="B36" s="434" t="s">
        <v>1666</v>
      </c>
      <c r="C36" s="435">
        <v>259</v>
      </c>
      <c r="D36" s="436">
        <v>35065</v>
      </c>
      <c r="E36" s="437" t="s">
        <v>1460</v>
      </c>
      <c r="F36" s="437" t="s">
        <v>1455</v>
      </c>
      <c r="G36" s="184">
        <v>319</v>
      </c>
      <c r="H36" s="184">
        <v>359</v>
      </c>
      <c r="I36" s="184" t="s">
        <v>1827</v>
      </c>
      <c r="J36" s="184">
        <v>359</v>
      </c>
      <c r="K36" s="184"/>
      <c r="L36" s="184"/>
      <c r="M36" s="184"/>
      <c r="N36" s="183">
        <v>359</v>
      </c>
      <c r="O36" s="435"/>
      <c r="P36" s="236"/>
      <c r="Q36" s="226">
        <v>335</v>
      </c>
      <c r="R36" s="225">
        <v>25</v>
      </c>
    </row>
    <row r="37" spans="1:18" s="76" customFormat="1" ht="36.75" customHeight="1">
      <c r="A37" s="434">
        <v>30</v>
      </c>
      <c r="B37" s="434" t="s">
        <v>1858</v>
      </c>
      <c r="C37" s="435">
        <v>24</v>
      </c>
      <c r="D37" s="436">
        <v>35650</v>
      </c>
      <c r="E37" s="437" t="s">
        <v>1172</v>
      </c>
      <c r="F37" s="437" t="s">
        <v>1165</v>
      </c>
      <c r="G37" s="184">
        <v>352</v>
      </c>
      <c r="H37" s="184">
        <v>358</v>
      </c>
      <c r="I37" s="184" t="s">
        <v>1827</v>
      </c>
      <c r="J37" s="184">
        <v>358</v>
      </c>
      <c r="K37" s="184"/>
      <c r="L37" s="184"/>
      <c r="M37" s="184"/>
      <c r="N37" s="183">
        <v>358</v>
      </c>
      <c r="O37" s="435"/>
      <c r="P37" s="236"/>
      <c r="Q37" s="226">
        <v>341</v>
      </c>
      <c r="R37" s="225">
        <v>26</v>
      </c>
    </row>
    <row r="38" spans="1:18" s="76" customFormat="1" ht="36.75" customHeight="1">
      <c r="A38" s="434">
        <v>31</v>
      </c>
      <c r="B38" s="434" t="s">
        <v>1618</v>
      </c>
      <c r="C38" s="435">
        <v>229</v>
      </c>
      <c r="D38" s="436">
        <v>34417</v>
      </c>
      <c r="E38" s="437" t="s">
        <v>1406</v>
      </c>
      <c r="F38" s="437" t="s">
        <v>1401</v>
      </c>
      <c r="G38" s="184">
        <v>353</v>
      </c>
      <c r="H38" s="184" t="s">
        <v>1835</v>
      </c>
      <c r="I38" s="184">
        <v>356</v>
      </c>
      <c r="J38" s="184">
        <v>356</v>
      </c>
      <c r="K38" s="184"/>
      <c r="L38" s="184"/>
      <c r="M38" s="184"/>
      <c r="N38" s="183">
        <v>356</v>
      </c>
      <c r="O38" s="435"/>
      <c r="P38" s="236"/>
      <c r="Q38" s="226">
        <v>347</v>
      </c>
      <c r="R38" s="225">
        <v>27</v>
      </c>
    </row>
    <row r="39" spans="1:18" s="76" customFormat="1" ht="36.75" customHeight="1">
      <c r="A39" s="434">
        <v>32</v>
      </c>
      <c r="B39" s="434" t="s">
        <v>1640</v>
      </c>
      <c r="C39" s="435">
        <v>213</v>
      </c>
      <c r="D39" s="436" t="s">
        <v>1382</v>
      </c>
      <c r="E39" s="437" t="s">
        <v>1383</v>
      </c>
      <c r="F39" s="437" t="s">
        <v>1377</v>
      </c>
      <c r="G39" s="184" t="s">
        <v>1835</v>
      </c>
      <c r="H39" s="184">
        <v>256</v>
      </c>
      <c r="I39" s="184" t="s">
        <v>1835</v>
      </c>
      <c r="J39" s="184">
        <v>256</v>
      </c>
      <c r="K39" s="184"/>
      <c r="L39" s="184"/>
      <c r="M39" s="184"/>
      <c r="N39" s="183">
        <v>256</v>
      </c>
      <c r="O39" s="435"/>
      <c r="P39" s="236"/>
      <c r="Q39" s="226">
        <v>353</v>
      </c>
      <c r="R39" s="225">
        <v>28</v>
      </c>
    </row>
    <row r="40" spans="1:18" s="76" customFormat="1" ht="36.75" customHeight="1">
      <c r="A40" s="434" t="s">
        <v>1827</v>
      </c>
      <c r="B40" s="434" t="s">
        <v>1669</v>
      </c>
      <c r="C40" s="435">
        <v>179</v>
      </c>
      <c r="D40" s="436">
        <v>35360</v>
      </c>
      <c r="E40" s="437" t="s">
        <v>1339</v>
      </c>
      <c r="F40" s="437" t="s">
        <v>1499</v>
      </c>
      <c r="G40" s="184"/>
      <c r="H40" s="184"/>
      <c r="I40" s="184"/>
      <c r="J40" s="184"/>
      <c r="K40" s="184"/>
      <c r="L40" s="184"/>
      <c r="M40" s="184"/>
      <c r="N40" s="183" t="s">
        <v>1826</v>
      </c>
      <c r="O40" s="435"/>
      <c r="P40" s="236"/>
      <c r="Q40" s="226"/>
      <c r="R40" s="225"/>
    </row>
    <row r="41" spans="1:18" s="76" customFormat="1" ht="36.75" customHeight="1">
      <c r="A41" s="434"/>
      <c r="B41" s="434" t="s">
        <v>389</v>
      </c>
      <c r="C41" s="435" t="str">
        <f>IF(ISERROR(VLOOKUP(B41,'KAYIT LİSTESİ'!$B$4:$H$904,2,0)),"",(VLOOKUP(B41,'KAYIT LİSTESİ'!$B$4:$H$904,2,0)))</f>
        <v/>
      </c>
      <c r="D41" s="436" t="str">
        <f>IF(ISERROR(VLOOKUP(B41,'KAYIT LİSTESİ'!$B$4:$H$904,4,0)),"",(VLOOKUP(B41,'KAYIT LİSTESİ'!$B$4:$H$904,4,0)))</f>
        <v/>
      </c>
      <c r="E41" s="437" t="str">
        <f>IF(ISERROR(VLOOKUP(B41,'KAYIT LİSTESİ'!$B$4:$H$904,5,0)),"",(VLOOKUP(B41,'KAYIT LİSTESİ'!$B$4:$H$904,5,0)))</f>
        <v/>
      </c>
      <c r="F41" s="437" t="str">
        <f>IF(ISERROR(VLOOKUP(B41,'KAYIT LİSTESİ'!$B$4:$H$904,6,0)),"",(VLOOKUP(B41,'KAYIT LİSTESİ'!$B$4:$H$904,6,0)))</f>
        <v/>
      </c>
      <c r="G41" s="184"/>
      <c r="H41" s="184"/>
      <c r="I41" s="184"/>
      <c r="J41" s="184">
        <f>MAX(G41:I41)</f>
        <v>0</v>
      </c>
      <c r="K41" s="184"/>
      <c r="L41" s="184"/>
      <c r="M41" s="184"/>
      <c r="N41" s="183"/>
      <c r="O41" s="435"/>
      <c r="P41" s="236"/>
      <c r="Q41" s="226">
        <v>359</v>
      </c>
      <c r="R41" s="225">
        <v>29</v>
      </c>
    </row>
    <row r="42" spans="1:18" s="76" customFormat="1" ht="36.75" customHeight="1">
      <c r="A42" s="434"/>
      <c r="B42" s="434" t="s">
        <v>390</v>
      </c>
      <c r="C42" s="435" t="str">
        <f>IF(ISERROR(VLOOKUP(B42,'KAYIT LİSTESİ'!$B$4:$H$904,2,0)),"",(VLOOKUP(B42,'KAYIT LİSTESİ'!$B$4:$H$904,2,0)))</f>
        <v/>
      </c>
      <c r="D42" s="436" t="str">
        <f>IF(ISERROR(VLOOKUP(B42,'KAYIT LİSTESİ'!$B$4:$H$904,4,0)),"",(VLOOKUP(B42,'KAYIT LİSTESİ'!$B$4:$H$904,4,0)))</f>
        <v/>
      </c>
      <c r="E42" s="437" t="str">
        <f>IF(ISERROR(VLOOKUP(B42,'KAYIT LİSTESİ'!$B$4:$H$904,5,0)),"",(VLOOKUP(B42,'KAYIT LİSTESİ'!$B$4:$H$904,5,0)))</f>
        <v/>
      </c>
      <c r="F42" s="437" t="str">
        <f>IF(ISERROR(VLOOKUP(B42,'KAYIT LİSTESİ'!$B$4:$H$904,6,0)),"",(VLOOKUP(B42,'KAYIT LİSTESİ'!$B$4:$H$904,6,0)))</f>
        <v/>
      </c>
      <c r="G42" s="184"/>
      <c r="H42" s="184"/>
      <c r="I42" s="184"/>
      <c r="J42" s="184">
        <f>MAX(G42:I42)</f>
        <v>0</v>
      </c>
      <c r="K42" s="184"/>
      <c r="L42" s="184"/>
      <c r="M42" s="184"/>
      <c r="N42" s="183">
        <f>MAX(G42:M42)</f>
        <v>0</v>
      </c>
      <c r="O42" s="435"/>
      <c r="P42" s="236"/>
      <c r="Q42" s="226">
        <v>365</v>
      </c>
      <c r="R42" s="225">
        <v>30</v>
      </c>
    </row>
    <row r="43" spans="1:18" s="76" customFormat="1" ht="36.75" customHeight="1">
      <c r="A43" s="434"/>
      <c r="B43" s="434" t="s">
        <v>391</v>
      </c>
      <c r="C43" s="435" t="str">
        <f>IF(ISERROR(VLOOKUP(B43,'KAYIT LİSTESİ'!$B$4:$H$904,2,0)),"",(VLOOKUP(B43,'KAYIT LİSTESİ'!$B$4:$H$904,2,0)))</f>
        <v/>
      </c>
      <c r="D43" s="436" t="str">
        <f>IF(ISERROR(VLOOKUP(B43,'KAYIT LİSTESİ'!$B$4:$H$904,4,0)),"",(VLOOKUP(B43,'KAYIT LİSTESİ'!$B$4:$H$904,4,0)))</f>
        <v/>
      </c>
      <c r="E43" s="437" t="str">
        <f>IF(ISERROR(VLOOKUP(B43,'KAYIT LİSTESİ'!$B$4:$H$904,5,0)),"",(VLOOKUP(B43,'KAYIT LİSTESİ'!$B$4:$H$904,5,0)))</f>
        <v/>
      </c>
      <c r="F43" s="437" t="str">
        <f>IF(ISERROR(VLOOKUP(B43,'KAYIT LİSTESİ'!$B$4:$H$904,6,0)),"",(VLOOKUP(B43,'KAYIT LİSTESİ'!$B$4:$H$904,6,0)))</f>
        <v/>
      </c>
      <c r="G43" s="184"/>
      <c r="H43" s="184"/>
      <c r="I43" s="184"/>
      <c r="J43" s="184">
        <f>MAX(G43:I43)</f>
        <v>0</v>
      </c>
      <c r="K43" s="184"/>
      <c r="L43" s="184"/>
      <c r="M43" s="184"/>
      <c r="N43" s="183">
        <f>MAX(G43:M43)</f>
        <v>0</v>
      </c>
      <c r="O43" s="435"/>
      <c r="P43" s="236"/>
      <c r="Q43" s="226">
        <v>371</v>
      </c>
      <c r="R43" s="225">
        <v>31</v>
      </c>
    </row>
    <row r="44" spans="1:18" s="76" customFormat="1" ht="36.75" customHeight="1">
      <c r="A44" s="434"/>
      <c r="B44" s="434" t="s">
        <v>392</v>
      </c>
      <c r="C44" s="435" t="str">
        <f>IF(ISERROR(VLOOKUP(B44,'KAYIT LİSTESİ'!$B$4:$H$904,2,0)),"",(VLOOKUP(B44,'KAYIT LİSTESİ'!$B$4:$H$904,2,0)))</f>
        <v/>
      </c>
      <c r="D44" s="436" t="str">
        <f>IF(ISERROR(VLOOKUP(B44,'KAYIT LİSTESİ'!$B$4:$H$904,4,0)),"",(VLOOKUP(B44,'KAYIT LİSTESİ'!$B$4:$H$904,4,0)))</f>
        <v/>
      </c>
      <c r="E44" s="437" t="str">
        <f>IF(ISERROR(VLOOKUP(B44,'KAYIT LİSTESİ'!$B$4:$H$904,5,0)),"",(VLOOKUP(B44,'KAYIT LİSTESİ'!$B$4:$H$904,5,0)))</f>
        <v/>
      </c>
      <c r="F44" s="437" t="str">
        <f>IF(ISERROR(VLOOKUP(B44,'KAYIT LİSTESİ'!$B$4:$H$904,6,0)),"",(VLOOKUP(B44,'KAYIT LİSTESİ'!$B$4:$H$904,6,0)))</f>
        <v/>
      </c>
      <c r="G44" s="184"/>
      <c r="H44" s="184"/>
      <c r="I44" s="184"/>
      <c r="J44" s="184">
        <f>MAX(G44:I44)</f>
        <v>0</v>
      </c>
      <c r="K44" s="184"/>
      <c r="L44" s="184"/>
      <c r="M44" s="184"/>
      <c r="N44" s="183">
        <f>MAX(G44:M44)</f>
        <v>0</v>
      </c>
      <c r="O44" s="435"/>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hidden="1">
      <c r="Q48" s="227">
        <v>473</v>
      </c>
      <c r="R48" s="78">
        <v>52</v>
      </c>
    </row>
    <row r="49" spans="6:18" hidden="1">
      <c r="F49" s="3" t="s">
        <v>1263</v>
      </c>
      <c r="Q49" s="227">
        <v>477</v>
      </c>
      <c r="R49" s="78">
        <v>53</v>
      </c>
    </row>
    <row r="50" spans="6:18" hidden="1">
      <c r="F50" s="3" t="s">
        <v>1160</v>
      </c>
      <c r="Q50" s="227">
        <v>481</v>
      </c>
      <c r="R50" s="78">
        <v>54</v>
      </c>
    </row>
    <row r="51" spans="6:18" ht="25.5" hidden="1">
      <c r="F51" s="3" t="s">
        <v>1487</v>
      </c>
      <c r="Q51" s="227">
        <v>485</v>
      </c>
      <c r="R51" s="78">
        <v>55</v>
      </c>
    </row>
    <row r="52" spans="6:18" hidden="1">
      <c r="F52" s="3" t="s">
        <v>1350</v>
      </c>
      <c r="Q52" s="227">
        <v>489</v>
      </c>
      <c r="R52" s="78">
        <v>56</v>
      </c>
    </row>
    <row r="53" spans="6:18" ht="25.5" hidden="1">
      <c r="F53" s="3" t="s">
        <v>1158</v>
      </c>
      <c r="Q53" s="227">
        <v>493</v>
      </c>
      <c r="R53" s="78">
        <v>57</v>
      </c>
    </row>
    <row r="54" spans="6:18" hidden="1">
      <c r="F54" s="3" t="s">
        <v>1452</v>
      </c>
      <c r="Q54" s="227">
        <v>497</v>
      </c>
      <c r="R54" s="78">
        <v>58</v>
      </c>
    </row>
    <row r="55" spans="6:18" hidden="1">
      <c r="F55" s="3" t="s">
        <v>1349</v>
      </c>
      <c r="Q55" s="227">
        <v>501</v>
      </c>
      <c r="R55" s="78">
        <v>59</v>
      </c>
    </row>
    <row r="56" spans="6:18" ht="25.5" hidden="1">
      <c r="F56" s="3" t="s">
        <v>1364</v>
      </c>
      <c r="Q56" s="227">
        <v>505</v>
      </c>
      <c r="R56" s="78">
        <v>60</v>
      </c>
    </row>
    <row r="57" spans="6:18" ht="25.5" hidden="1">
      <c r="F57" s="3" t="s">
        <v>1451</v>
      </c>
      <c r="Q57" s="227">
        <v>509</v>
      </c>
      <c r="R57" s="78">
        <v>61</v>
      </c>
    </row>
    <row r="58" spans="6:18">
      <c r="Q58" s="227">
        <v>513</v>
      </c>
      <c r="R58" s="78">
        <v>62</v>
      </c>
    </row>
    <row r="59" spans="6:18">
      <c r="Q59" s="227">
        <v>517</v>
      </c>
      <c r="R59" s="78">
        <v>63</v>
      </c>
    </row>
    <row r="60" spans="6:18">
      <c r="Q60" s="227">
        <v>521</v>
      </c>
      <c r="R60" s="78">
        <v>64</v>
      </c>
    </row>
    <row r="61" spans="6:18">
      <c r="Q61" s="227">
        <v>525</v>
      </c>
      <c r="R61" s="78">
        <v>65</v>
      </c>
    </row>
    <row r="62" spans="6:18">
      <c r="Q62" s="227">
        <v>529</v>
      </c>
      <c r="R62" s="78">
        <v>66</v>
      </c>
    </row>
    <row r="63" spans="6:18">
      <c r="Q63" s="227">
        <v>533</v>
      </c>
      <c r="R63" s="78">
        <v>67</v>
      </c>
    </row>
    <row r="64" spans="6: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N5:O5"/>
    <mergeCell ref="G6:M6"/>
    <mergeCell ref="N6:N7"/>
    <mergeCell ref="A6:A7"/>
    <mergeCell ref="D4:E4"/>
    <mergeCell ref="B6:B7"/>
    <mergeCell ref="E6:E7"/>
    <mergeCell ref="F6:F7"/>
    <mergeCell ref="O6:O7"/>
    <mergeCell ref="D6:D7"/>
    <mergeCell ref="M4:O4"/>
    <mergeCell ref="K3:L3"/>
    <mergeCell ref="G3:H3"/>
    <mergeCell ref="D3:E3"/>
    <mergeCell ref="C6:C7"/>
    <mergeCell ref="A3:C3"/>
    <mergeCell ref="M3:P3"/>
    <mergeCell ref="P6:P7"/>
    <mergeCell ref="A45:D45"/>
    <mergeCell ref="G45:M45"/>
    <mergeCell ref="N45:O45"/>
    <mergeCell ref="K4:L4"/>
    <mergeCell ref="A4:C4"/>
    <mergeCell ref="I3:J3"/>
  </mergeCells>
  <conditionalFormatting sqref="N41">
    <cfRule type="cellIs" dxfId="55" priority="4" stopIfTrue="1" operator="greaterThan">
      <formula>645</formula>
    </cfRule>
  </conditionalFormatting>
  <conditionalFormatting sqref="N45:N65536 N41 N1:N7">
    <cfRule type="duplicateValues" dxfId="54" priority="3" stopIfTrue="1"/>
  </conditionalFormatting>
  <conditionalFormatting sqref="F1:F19 F45:F65536">
    <cfRule type="containsText" dxfId="53" priority="2" stopIfTrue="1" operator="containsText" text="FERDİ">
      <formula>NOT(ISERROR(SEARCH("FERDİ",F1)))</formula>
    </cfRule>
  </conditionalFormatting>
  <conditionalFormatting sqref="F1:F40 F45:F65536">
    <cfRule type="duplicateValues" dxfId="52" priority="1" stopIfTrue="1"/>
  </conditionalFormatting>
  <printOptions horizontalCentered="1"/>
  <pageMargins left="0.16" right="0.15748031496062992" top="0.35433070866141736" bottom="0.23622047244094491" header="0.27559055118110237" footer="0.15748031496062992"/>
  <pageSetup paperSize="9" scale="52" orientation="portrait" r:id="rId1"/>
  <headerFooter alignWithMargins="0"/>
  <ignoredErrors>
    <ignoredError sqref="D4" unlockedFormula="1"/>
  </ignoredErrors>
  <drawing r:id="rId2"/>
</worksheet>
</file>

<file path=xl/worksheets/sheet26.xml><?xml version="1.0" encoding="utf-8"?>
<worksheet xmlns="http://schemas.openxmlformats.org/spreadsheetml/2006/main" xmlns:r="http://schemas.openxmlformats.org/officeDocument/2006/relationships">
  <sheetPr>
    <tabColor rgb="FF00B050"/>
    <pageSetUpPr fitToPage="1"/>
  </sheetPr>
  <dimension ref="A1:U99"/>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220</v>
      </c>
      <c r="E3" s="559"/>
      <c r="F3" s="560" t="s">
        <v>304</v>
      </c>
      <c r="G3" s="560"/>
      <c r="H3" s="565" t="str">
        <f>'YARIŞMA PROGRAMI'!E30</f>
        <v>22,71-Nora GÜNER</v>
      </c>
      <c r="I3" s="561"/>
      <c r="J3" s="561"/>
      <c r="K3" s="561"/>
      <c r="L3" s="561"/>
      <c r="M3" s="212" t="s">
        <v>303</v>
      </c>
      <c r="N3" s="562" t="str">
        <f>'YARIŞMA PROGRAMI'!F30</f>
        <v>23.67-SEMA APAK</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PROGRAMI'!B30</f>
        <v>10 Mayıs 2015 - 17.00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t="s">
        <v>226</v>
      </c>
      <c r="N6" s="235" t="s">
        <v>1937</v>
      </c>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v>17</v>
      </c>
      <c r="C8" s="111">
        <v>34428</v>
      </c>
      <c r="D8" s="262" t="s">
        <v>1161</v>
      </c>
      <c r="E8" s="171" t="s">
        <v>1160</v>
      </c>
      <c r="F8" s="112">
        <v>2499</v>
      </c>
      <c r="G8" s="238">
        <v>24</v>
      </c>
      <c r="H8" s="21"/>
      <c r="I8" s="66">
        <v>1</v>
      </c>
      <c r="J8" s="200" t="s">
        <v>126</v>
      </c>
      <c r="K8" s="238">
        <v>237</v>
      </c>
      <c r="L8" s="111">
        <v>33632</v>
      </c>
      <c r="M8" s="201" t="s">
        <v>1408</v>
      </c>
      <c r="N8" s="201" t="s">
        <v>1409</v>
      </c>
      <c r="O8" s="112">
        <v>2981</v>
      </c>
      <c r="P8" s="260">
        <v>6</v>
      </c>
      <c r="T8" s="217">
        <v>1174</v>
      </c>
      <c r="U8" s="218">
        <v>93</v>
      </c>
    </row>
    <row r="9" spans="1:21" s="18" customFormat="1" ht="39.75" customHeight="1">
      <c r="A9" s="66">
        <v>2</v>
      </c>
      <c r="B9" s="261">
        <v>82</v>
      </c>
      <c r="C9" s="111">
        <v>33992</v>
      </c>
      <c r="D9" s="262" t="s">
        <v>1229</v>
      </c>
      <c r="E9" s="171" t="s">
        <v>1230</v>
      </c>
      <c r="F9" s="112">
        <v>2515</v>
      </c>
      <c r="G9" s="238">
        <v>23</v>
      </c>
      <c r="H9" s="21"/>
      <c r="I9" s="66">
        <v>2</v>
      </c>
      <c r="J9" s="200" t="s">
        <v>127</v>
      </c>
      <c r="K9" s="238">
        <v>131</v>
      </c>
      <c r="L9" s="111">
        <v>35291</v>
      </c>
      <c r="M9" s="201" t="s">
        <v>1280</v>
      </c>
      <c r="N9" s="201" t="s">
        <v>1279</v>
      </c>
      <c r="O9" s="112">
        <v>2754</v>
      </c>
      <c r="P9" s="260">
        <v>3</v>
      </c>
      <c r="T9" s="217">
        <v>1176</v>
      </c>
      <c r="U9" s="218">
        <v>92</v>
      </c>
    </row>
    <row r="10" spans="1:21" s="18" customFormat="1" ht="39.75" customHeight="1">
      <c r="A10" s="66">
        <v>3</v>
      </c>
      <c r="B10" s="261">
        <v>40</v>
      </c>
      <c r="C10" s="111">
        <v>34647</v>
      </c>
      <c r="D10" s="262" t="s">
        <v>1189</v>
      </c>
      <c r="E10" s="171" t="s">
        <v>1188</v>
      </c>
      <c r="F10" s="112">
        <v>2548</v>
      </c>
      <c r="G10" s="238">
        <v>22</v>
      </c>
      <c r="H10" s="21"/>
      <c r="I10" s="66">
        <v>3</v>
      </c>
      <c r="J10" s="200" t="s">
        <v>128</v>
      </c>
      <c r="K10" s="238">
        <v>275</v>
      </c>
      <c r="L10" s="111">
        <v>33974</v>
      </c>
      <c r="M10" s="201" t="s">
        <v>1450</v>
      </c>
      <c r="N10" s="201" t="s">
        <v>1451</v>
      </c>
      <c r="O10" s="112">
        <v>2707</v>
      </c>
      <c r="P10" s="260">
        <v>2</v>
      </c>
      <c r="T10" s="217">
        <v>1178</v>
      </c>
      <c r="U10" s="218">
        <v>91</v>
      </c>
    </row>
    <row r="11" spans="1:21" s="18" customFormat="1" ht="39.75" customHeight="1">
      <c r="A11" s="66">
        <v>4</v>
      </c>
      <c r="B11" s="261">
        <v>183</v>
      </c>
      <c r="C11" s="111">
        <v>35339</v>
      </c>
      <c r="D11" s="262" t="s">
        <v>1336</v>
      </c>
      <c r="E11" s="171" t="s">
        <v>1335</v>
      </c>
      <c r="F11" s="112">
        <v>2564</v>
      </c>
      <c r="G11" s="238">
        <v>21</v>
      </c>
      <c r="H11" s="21"/>
      <c r="I11" s="66">
        <v>4</v>
      </c>
      <c r="J11" s="200" t="s">
        <v>129</v>
      </c>
      <c r="K11" s="238">
        <v>54</v>
      </c>
      <c r="L11" s="111">
        <v>34634</v>
      </c>
      <c r="M11" s="201" t="s">
        <v>1857</v>
      </c>
      <c r="N11" s="201" t="s">
        <v>1198</v>
      </c>
      <c r="O11" s="112">
        <v>2626</v>
      </c>
      <c r="P11" s="260">
        <v>1</v>
      </c>
      <c r="T11" s="217">
        <v>1180</v>
      </c>
      <c r="U11" s="218">
        <v>90</v>
      </c>
    </row>
    <row r="12" spans="1:21" s="18" customFormat="1" ht="39.75" customHeight="1">
      <c r="A12" s="66">
        <v>5</v>
      </c>
      <c r="B12" s="261">
        <v>243</v>
      </c>
      <c r="C12" s="111">
        <v>33883</v>
      </c>
      <c r="D12" s="262" t="s">
        <v>1417</v>
      </c>
      <c r="E12" s="171" t="s">
        <v>1418</v>
      </c>
      <c r="F12" s="112">
        <v>2575</v>
      </c>
      <c r="G12" s="238">
        <v>20</v>
      </c>
      <c r="H12" s="21"/>
      <c r="I12" s="66">
        <v>5</v>
      </c>
      <c r="J12" s="200" t="s">
        <v>130</v>
      </c>
      <c r="K12" s="238">
        <v>168</v>
      </c>
      <c r="L12" s="111">
        <v>34157</v>
      </c>
      <c r="M12" s="201" t="s">
        <v>1326</v>
      </c>
      <c r="N12" s="201" t="s">
        <v>1327</v>
      </c>
      <c r="O12" s="112">
        <v>2759</v>
      </c>
      <c r="P12" s="260">
        <v>4</v>
      </c>
      <c r="T12" s="217">
        <v>1182</v>
      </c>
      <c r="U12" s="218">
        <v>89</v>
      </c>
    </row>
    <row r="13" spans="1:21" s="18" customFormat="1" ht="39.75" customHeight="1">
      <c r="A13" s="66">
        <v>6</v>
      </c>
      <c r="B13" s="261">
        <v>95</v>
      </c>
      <c r="C13" s="111">
        <v>0</v>
      </c>
      <c r="D13" s="262" t="s">
        <v>1241</v>
      </c>
      <c r="E13" s="171" t="s">
        <v>1242</v>
      </c>
      <c r="F13" s="112">
        <v>2577</v>
      </c>
      <c r="G13" s="238">
        <v>19</v>
      </c>
      <c r="H13" s="21"/>
      <c r="I13" s="66">
        <v>6</v>
      </c>
      <c r="J13" s="200" t="s">
        <v>131</v>
      </c>
      <c r="K13" s="238">
        <v>137</v>
      </c>
      <c r="L13" s="111">
        <v>33312</v>
      </c>
      <c r="M13" s="201" t="s">
        <v>1291</v>
      </c>
      <c r="N13" s="201" t="s">
        <v>1290</v>
      </c>
      <c r="O13" s="112">
        <v>2921</v>
      </c>
      <c r="P13" s="260">
        <v>5</v>
      </c>
      <c r="T13" s="217">
        <v>1184</v>
      </c>
      <c r="U13" s="218">
        <v>88</v>
      </c>
    </row>
    <row r="14" spans="1:21" s="18" customFormat="1" ht="39.75" customHeight="1">
      <c r="A14" s="66">
        <v>7</v>
      </c>
      <c r="B14" s="261">
        <v>54</v>
      </c>
      <c r="C14" s="111">
        <v>34634</v>
      </c>
      <c r="D14" s="262" t="s">
        <v>1857</v>
      </c>
      <c r="E14" s="171" t="s">
        <v>1198</v>
      </c>
      <c r="F14" s="112">
        <v>2626</v>
      </c>
      <c r="G14" s="238">
        <v>18</v>
      </c>
      <c r="H14" s="21"/>
      <c r="I14" s="230" t="s">
        <v>16</v>
      </c>
      <c r="J14" s="231"/>
      <c r="K14" s="231"/>
      <c r="L14" s="231"/>
      <c r="M14" s="234" t="s">
        <v>226</v>
      </c>
      <c r="N14" s="235" t="s">
        <v>1938</v>
      </c>
      <c r="O14" s="231"/>
      <c r="P14" s="232"/>
      <c r="T14" s="217">
        <v>1190</v>
      </c>
      <c r="U14" s="218">
        <v>85</v>
      </c>
    </row>
    <row r="15" spans="1:21" s="18" customFormat="1" ht="39.75" customHeight="1">
      <c r="A15" s="66">
        <v>8</v>
      </c>
      <c r="B15" s="261">
        <v>275</v>
      </c>
      <c r="C15" s="111">
        <v>33974</v>
      </c>
      <c r="D15" s="262" t="s">
        <v>1450</v>
      </c>
      <c r="E15" s="171" t="s">
        <v>1451</v>
      </c>
      <c r="F15" s="112">
        <v>2707</v>
      </c>
      <c r="G15" s="238">
        <v>17</v>
      </c>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v>131</v>
      </c>
      <c r="C16" s="111">
        <v>35291</v>
      </c>
      <c r="D16" s="262" t="s">
        <v>1280</v>
      </c>
      <c r="E16" s="171" t="s">
        <v>1279</v>
      </c>
      <c r="F16" s="112">
        <v>2754</v>
      </c>
      <c r="G16" s="238">
        <v>16</v>
      </c>
      <c r="H16" s="21"/>
      <c r="I16" s="66">
        <v>1</v>
      </c>
      <c r="J16" s="200" t="s">
        <v>132</v>
      </c>
      <c r="K16" s="238">
        <v>243</v>
      </c>
      <c r="L16" s="111">
        <v>33883</v>
      </c>
      <c r="M16" s="201" t="s">
        <v>1417</v>
      </c>
      <c r="N16" s="201" t="s">
        <v>1418</v>
      </c>
      <c r="O16" s="112">
        <v>2575</v>
      </c>
      <c r="P16" s="260">
        <v>5</v>
      </c>
      <c r="T16" s="217">
        <v>1194</v>
      </c>
      <c r="U16" s="218">
        <v>83</v>
      </c>
    </row>
    <row r="17" spans="1:21" s="18" customFormat="1" ht="39.75" customHeight="1">
      <c r="A17" s="66">
        <v>10</v>
      </c>
      <c r="B17" s="261">
        <v>168</v>
      </c>
      <c r="C17" s="111">
        <v>34157</v>
      </c>
      <c r="D17" s="262" t="s">
        <v>1326</v>
      </c>
      <c r="E17" s="171" t="s">
        <v>1327</v>
      </c>
      <c r="F17" s="112">
        <v>2759</v>
      </c>
      <c r="G17" s="238">
        <v>15</v>
      </c>
      <c r="H17" s="21"/>
      <c r="I17" s="66">
        <v>2</v>
      </c>
      <c r="J17" s="200" t="s">
        <v>133</v>
      </c>
      <c r="K17" s="238">
        <v>17</v>
      </c>
      <c r="L17" s="111">
        <v>34428</v>
      </c>
      <c r="M17" s="201" t="s">
        <v>1161</v>
      </c>
      <c r="N17" s="201" t="s">
        <v>1160</v>
      </c>
      <c r="O17" s="112">
        <v>2499</v>
      </c>
      <c r="P17" s="260">
        <v>1</v>
      </c>
      <c r="T17" s="217">
        <v>1196</v>
      </c>
      <c r="U17" s="218">
        <v>82</v>
      </c>
    </row>
    <row r="18" spans="1:21" s="18" customFormat="1" ht="39.75" customHeight="1">
      <c r="A18" s="66">
        <v>11</v>
      </c>
      <c r="B18" s="261">
        <v>137</v>
      </c>
      <c r="C18" s="111">
        <v>33312</v>
      </c>
      <c r="D18" s="262" t="s">
        <v>1291</v>
      </c>
      <c r="E18" s="171" t="s">
        <v>1290</v>
      </c>
      <c r="F18" s="112">
        <v>2921</v>
      </c>
      <c r="G18" s="238">
        <v>14</v>
      </c>
      <c r="H18" s="21"/>
      <c r="I18" s="66">
        <v>3</v>
      </c>
      <c r="J18" s="200" t="s">
        <v>134</v>
      </c>
      <c r="K18" s="238">
        <v>183</v>
      </c>
      <c r="L18" s="111">
        <v>35339</v>
      </c>
      <c r="M18" s="201" t="s">
        <v>1336</v>
      </c>
      <c r="N18" s="201" t="s">
        <v>1335</v>
      </c>
      <c r="O18" s="112">
        <v>2564</v>
      </c>
      <c r="P18" s="260">
        <v>4</v>
      </c>
      <c r="T18" s="217">
        <v>1198</v>
      </c>
      <c r="U18" s="218">
        <v>81</v>
      </c>
    </row>
    <row r="19" spans="1:21" s="18" customFormat="1" ht="39.75" customHeight="1">
      <c r="A19" s="66">
        <v>12</v>
      </c>
      <c r="B19" s="261">
        <v>237</v>
      </c>
      <c r="C19" s="111">
        <v>33632</v>
      </c>
      <c r="D19" s="262" t="s">
        <v>1408</v>
      </c>
      <c r="E19" s="171" t="s">
        <v>1409</v>
      </c>
      <c r="F19" s="112">
        <v>2981</v>
      </c>
      <c r="G19" s="238">
        <v>13</v>
      </c>
      <c r="H19" s="21"/>
      <c r="I19" s="66">
        <v>4</v>
      </c>
      <c r="J19" s="200" t="s">
        <v>135</v>
      </c>
      <c r="K19" s="238">
        <v>82</v>
      </c>
      <c r="L19" s="111">
        <v>33992</v>
      </c>
      <c r="M19" s="201" t="s">
        <v>1229</v>
      </c>
      <c r="N19" s="201" t="s">
        <v>1230</v>
      </c>
      <c r="O19" s="112">
        <v>2515</v>
      </c>
      <c r="P19" s="260">
        <v>2</v>
      </c>
      <c r="T19" s="217">
        <v>1200</v>
      </c>
      <c r="U19" s="218">
        <v>80</v>
      </c>
    </row>
    <row r="20" spans="1:21" s="18" customFormat="1" ht="39.75" customHeight="1">
      <c r="A20" s="66"/>
      <c r="B20" s="461"/>
      <c r="C20" s="111"/>
      <c r="D20" s="262"/>
      <c r="E20" s="262"/>
      <c r="F20" s="112"/>
      <c r="G20" s="462"/>
      <c r="H20" s="21"/>
      <c r="I20" s="66">
        <v>5</v>
      </c>
      <c r="J20" s="200" t="s">
        <v>136</v>
      </c>
      <c r="K20" s="238">
        <v>40</v>
      </c>
      <c r="L20" s="111">
        <v>34647</v>
      </c>
      <c r="M20" s="201" t="s">
        <v>1189</v>
      </c>
      <c r="N20" s="201" t="s">
        <v>1188</v>
      </c>
      <c r="O20" s="112">
        <v>2548</v>
      </c>
      <c r="P20" s="260">
        <v>3</v>
      </c>
      <c r="T20" s="217">
        <v>1202</v>
      </c>
      <c r="U20" s="218">
        <v>79</v>
      </c>
    </row>
    <row r="21" spans="1:21" s="18" customFormat="1" ht="39.75" customHeight="1">
      <c r="A21" s="66"/>
      <c r="B21" s="461"/>
      <c r="C21" s="111"/>
      <c r="D21" s="262"/>
      <c r="E21" s="262"/>
      <c r="F21" s="112"/>
      <c r="G21" s="462"/>
      <c r="H21" s="21"/>
      <c r="I21" s="66">
        <v>6</v>
      </c>
      <c r="J21" s="200" t="s">
        <v>137</v>
      </c>
      <c r="K21" s="238">
        <v>95</v>
      </c>
      <c r="L21" s="111">
        <v>0</v>
      </c>
      <c r="M21" s="201" t="s">
        <v>1241</v>
      </c>
      <c r="N21" s="201" t="s">
        <v>1242</v>
      </c>
      <c r="O21" s="112">
        <v>2577</v>
      </c>
      <c r="P21" s="260">
        <v>6</v>
      </c>
      <c r="T21" s="217">
        <v>1204</v>
      </c>
      <c r="U21" s="218">
        <v>78</v>
      </c>
    </row>
    <row r="22" spans="1:21" s="18" customFormat="1" ht="39.75" customHeight="1">
      <c r="A22" s="66"/>
      <c r="B22" s="461"/>
      <c r="C22" s="111"/>
      <c r="D22" s="262"/>
      <c r="E22" s="262"/>
      <c r="F22" s="112"/>
      <c r="G22" s="462"/>
      <c r="H22" s="21"/>
      <c r="I22" s="230" t="s">
        <v>17</v>
      </c>
      <c r="J22" s="231"/>
      <c r="K22" s="231"/>
      <c r="L22" s="231"/>
      <c r="M22" s="234" t="s">
        <v>226</v>
      </c>
      <c r="N22" s="235"/>
      <c r="O22" s="231"/>
      <c r="P22" s="232"/>
      <c r="T22" s="217">
        <v>1210</v>
      </c>
      <c r="U22" s="218">
        <v>75</v>
      </c>
    </row>
    <row r="23" spans="1:21" s="18" customFormat="1" ht="39.75" customHeight="1">
      <c r="A23" s="66"/>
      <c r="B23" s="461"/>
      <c r="C23" s="111"/>
      <c r="D23" s="262"/>
      <c r="E23" s="262"/>
      <c r="F23" s="112"/>
      <c r="G23" s="462"/>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c r="B24" s="261"/>
      <c r="C24" s="111"/>
      <c r="D24" s="262"/>
      <c r="E24" s="171"/>
      <c r="F24" s="112"/>
      <c r="G24" s="238"/>
      <c r="H24" s="21"/>
      <c r="I24" s="66">
        <v>1</v>
      </c>
      <c r="J24" s="200" t="s">
        <v>138</v>
      </c>
      <c r="K24" s="238"/>
      <c r="L24" s="111"/>
      <c r="M24" s="201"/>
      <c r="N24" s="201"/>
      <c r="O24" s="112"/>
      <c r="P24" s="260"/>
      <c r="T24" s="217">
        <v>1216</v>
      </c>
      <c r="U24" s="218">
        <v>73</v>
      </c>
    </row>
    <row r="25" spans="1:21" s="18" customFormat="1" ht="39.75" customHeight="1">
      <c r="A25" s="66"/>
      <c r="B25" s="261"/>
      <c r="C25" s="111"/>
      <c r="D25" s="262"/>
      <c r="E25" s="171"/>
      <c r="F25" s="112"/>
      <c r="G25" s="238"/>
      <c r="H25" s="21"/>
      <c r="I25" s="66">
        <v>2</v>
      </c>
      <c r="J25" s="200" t="s">
        <v>139</v>
      </c>
      <c r="K25" s="238"/>
      <c r="L25" s="111"/>
      <c r="M25" s="201"/>
      <c r="N25" s="201"/>
      <c r="O25" s="112"/>
      <c r="P25" s="260"/>
      <c r="T25" s="217">
        <v>1219</v>
      </c>
      <c r="U25" s="218">
        <v>72</v>
      </c>
    </row>
    <row r="26" spans="1:21" s="18" customFormat="1" ht="39.75" customHeight="1">
      <c r="A26" s="66"/>
      <c r="B26" s="261"/>
      <c r="C26" s="111"/>
      <c r="D26" s="262"/>
      <c r="E26" s="171"/>
      <c r="F26" s="112"/>
      <c r="G26" s="238"/>
      <c r="H26" s="21"/>
      <c r="I26" s="66">
        <v>3</v>
      </c>
      <c r="J26" s="200" t="s">
        <v>140</v>
      </c>
      <c r="K26" s="238"/>
      <c r="L26" s="111"/>
      <c r="M26" s="201"/>
      <c r="N26" s="201"/>
      <c r="O26" s="112"/>
      <c r="P26" s="260"/>
      <c r="T26" s="217">
        <v>1222</v>
      </c>
      <c r="U26" s="218">
        <v>71</v>
      </c>
    </row>
    <row r="27" spans="1:21" s="18" customFormat="1" ht="39.75" customHeight="1">
      <c r="A27" s="66"/>
      <c r="B27" s="261"/>
      <c r="C27" s="111"/>
      <c r="D27" s="262"/>
      <c r="E27" s="171"/>
      <c r="F27" s="112"/>
      <c r="G27" s="238"/>
      <c r="H27" s="21"/>
      <c r="I27" s="66">
        <v>4</v>
      </c>
      <c r="J27" s="200" t="s">
        <v>141</v>
      </c>
      <c r="K27" s="238"/>
      <c r="L27" s="111"/>
      <c r="M27" s="201"/>
      <c r="N27" s="201"/>
      <c r="O27" s="112"/>
      <c r="P27" s="260"/>
      <c r="T27" s="217">
        <v>1225</v>
      </c>
      <c r="U27" s="218">
        <v>70</v>
      </c>
    </row>
    <row r="28" spans="1:21" s="18" customFormat="1" ht="39.75" customHeight="1">
      <c r="A28" s="66"/>
      <c r="B28" s="261"/>
      <c r="C28" s="111"/>
      <c r="D28" s="262"/>
      <c r="E28" s="171"/>
      <c r="F28" s="112"/>
      <c r="G28" s="238"/>
      <c r="H28" s="21"/>
      <c r="I28" s="66">
        <v>5</v>
      </c>
      <c r="J28" s="200" t="s">
        <v>142</v>
      </c>
      <c r="K28" s="238"/>
      <c r="L28" s="111"/>
      <c r="M28" s="201"/>
      <c r="N28" s="201"/>
      <c r="O28" s="112"/>
      <c r="P28" s="260"/>
      <c r="T28" s="217">
        <v>1228</v>
      </c>
      <c r="U28" s="218">
        <v>69</v>
      </c>
    </row>
    <row r="29" spans="1:21" s="18" customFormat="1" ht="39.75" customHeight="1">
      <c r="A29" s="66"/>
      <c r="B29" s="261"/>
      <c r="C29" s="111"/>
      <c r="D29" s="262"/>
      <c r="E29" s="171"/>
      <c r="F29" s="112"/>
      <c r="G29" s="238"/>
      <c r="H29" s="21"/>
      <c r="I29" s="66">
        <v>6</v>
      </c>
      <c r="J29" s="200" t="s">
        <v>143</v>
      </c>
      <c r="K29" s="238"/>
      <c r="L29" s="111"/>
      <c r="M29" s="201"/>
      <c r="N29" s="201"/>
      <c r="O29" s="112"/>
      <c r="P29" s="260"/>
      <c r="T29" s="217">
        <v>1231</v>
      </c>
      <c r="U29" s="218">
        <v>68</v>
      </c>
    </row>
    <row r="30" spans="1:21" s="18" customFormat="1" ht="39.75" customHeight="1">
      <c r="A30" s="66"/>
      <c r="B30" s="261"/>
      <c r="C30" s="111"/>
      <c r="D30" s="262"/>
      <c r="E30" s="171"/>
      <c r="F30" s="112"/>
      <c r="G30" s="238"/>
      <c r="H30" s="21"/>
      <c r="I30" s="230" t="s">
        <v>302</v>
      </c>
      <c r="J30" s="231"/>
      <c r="K30" s="231"/>
      <c r="L30" s="231"/>
      <c r="M30" s="234" t="s">
        <v>226</v>
      </c>
      <c r="N30" s="235"/>
      <c r="O30" s="231"/>
      <c r="P30" s="232"/>
      <c r="T30" s="217">
        <v>1210</v>
      </c>
      <c r="U30" s="218">
        <v>75</v>
      </c>
    </row>
    <row r="31" spans="1:21" s="18" customFormat="1" ht="39.75" customHeight="1">
      <c r="A31" s="66"/>
      <c r="B31" s="261"/>
      <c r="C31" s="111"/>
      <c r="D31" s="262"/>
      <c r="E31" s="171"/>
      <c r="F31" s="112"/>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541" t="s">
        <v>1839</v>
      </c>
      <c r="B32" s="542"/>
      <c r="C32" s="542"/>
      <c r="D32" s="542"/>
      <c r="E32" s="542"/>
      <c r="F32" s="542"/>
      <c r="G32" s="543"/>
      <c r="H32" s="21"/>
      <c r="I32" s="66">
        <v>1</v>
      </c>
      <c r="J32" s="200" t="s">
        <v>311</v>
      </c>
      <c r="K32" s="238"/>
      <c r="L32" s="111"/>
      <c r="M32" s="201"/>
      <c r="N32" s="201"/>
      <c r="O32" s="112"/>
      <c r="P32" s="260"/>
      <c r="T32" s="217">
        <v>1216</v>
      </c>
      <c r="U32" s="218">
        <v>73</v>
      </c>
    </row>
    <row r="33" spans="1:21" s="18" customFormat="1" ht="39.75" customHeight="1">
      <c r="A33" s="544"/>
      <c r="B33" s="545"/>
      <c r="C33" s="545"/>
      <c r="D33" s="545"/>
      <c r="E33" s="545"/>
      <c r="F33" s="545"/>
      <c r="G33" s="546"/>
      <c r="H33" s="21"/>
      <c r="I33" s="66">
        <v>2</v>
      </c>
      <c r="J33" s="200" t="s">
        <v>312</v>
      </c>
      <c r="K33" s="238"/>
      <c r="L33" s="111"/>
      <c r="M33" s="201"/>
      <c r="N33" s="201"/>
      <c r="O33" s="112"/>
      <c r="P33" s="260"/>
      <c r="T33" s="217">
        <v>1219</v>
      </c>
      <c r="U33" s="218">
        <v>72</v>
      </c>
    </row>
    <row r="34" spans="1:21" s="18" customFormat="1" ht="39.75" customHeight="1">
      <c r="A34" s="66"/>
      <c r="B34" s="261"/>
      <c r="C34" s="111"/>
      <c r="D34" s="262"/>
      <c r="E34" s="171"/>
      <c r="F34" s="112"/>
      <c r="G34" s="238"/>
      <c r="H34" s="21"/>
      <c r="I34" s="66">
        <v>3</v>
      </c>
      <c r="J34" s="200" t="s">
        <v>313</v>
      </c>
      <c r="K34" s="238"/>
      <c r="L34" s="111"/>
      <c r="M34" s="201"/>
      <c r="N34" s="201"/>
      <c r="O34" s="112"/>
      <c r="P34" s="260"/>
      <c r="T34" s="217">
        <v>1222</v>
      </c>
      <c r="U34" s="218">
        <v>71</v>
      </c>
    </row>
    <row r="35" spans="1:21" s="18" customFormat="1" ht="39.75" customHeight="1">
      <c r="A35" s="66"/>
      <c r="B35" s="261"/>
      <c r="C35" s="111"/>
      <c r="D35" s="262"/>
      <c r="E35" s="171"/>
      <c r="F35" s="112"/>
      <c r="G35" s="238"/>
      <c r="H35" s="21"/>
      <c r="I35" s="66">
        <v>4</v>
      </c>
      <c r="J35" s="200" t="s">
        <v>314</v>
      </c>
      <c r="K35" s="238"/>
      <c r="L35" s="111"/>
      <c r="M35" s="201"/>
      <c r="N35" s="201"/>
      <c r="O35" s="112"/>
      <c r="P35" s="260"/>
      <c r="T35" s="217">
        <v>1225</v>
      </c>
      <c r="U35" s="218">
        <v>70</v>
      </c>
    </row>
    <row r="36" spans="1:21" s="18" customFormat="1" ht="39.75" customHeight="1">
      <c r="A36" s="66"/>
      <c r="B36" s="261"/>
      <c r="C36" s="111"/>
      <c r="D36" s="262"/>
      <c r="E36" s="171"/>
      <c r="F36" s="112"/>
      <c r="G36" s="238"/>
      <c r="H36" s="21"/>
      <c r="I36" s="66">
        <v>5</v>
      </c>
      <c r="J36" s="200" t="s">
        <v>315</v>
      </c>
      <c r="K36" s="238"/>
      <c r="L36" s="111"/>
      <c r="M36" s="201"/>
      <c r="N36" s="201"/>
      <c r="O36" s="112"/>
      <c r="P36" s="260"/>
      <c r="T36" s="217">
        <v>1228</v>
      </c>
      <c r="U36" s="218">
        <v>69</v>
      </c>
    </row>
    <row r="37" spans="1:21" s="18" customFormat="1" ht="39.75" customHeight="1">
      <c r="A37" s="66"/>
      <c r="B37" s="261"/>
      <c r="C37" s="111"/>
      <c r="D37" s="262"/>
      <c r="E37" s="171"/>
      <c r="F37" s="112"/>
      <c r="G37" s="238"/>
      <c r="H37" s="21"/>
      <c r="I37" s="66">
        <v>6</v>
      </c>
      <c r="J37" s="200" t="s">
        <v>316</v>
      </c>
      <c r="K37" s="238"/>
      <c r="L37" s="111"/>
      <c r="M37" s="201"/>
      <c r="N37" s="201"/>
      <c r="O37" s="112"/>
      <c r="P37" s="260"/>
      <c r="T37" s="217">
        <v>1231</v>
      </c>
      <c r="U37" s="218">
        <v>68</v>
      </c>
    </row>
    <row r="38" spans="1:21" s="18" customFormat="1" ht="39.75" hidden="1" customHeight="1">
      <c r="A38" s="66">
        <v>23</v>
      </c>
      <c r="B38" s="261"/>
      <c r="C38" s="111"/>
      <c r="D38" s="262"/>
      <c r="E38" s="171"/>
      <c r="F38" s="112"/>
      <c r="G38" s="238"/>
      <c r="H38" s="21"/>
      <c r="I38" s="230" t="s">
        <v>633</v>
      </c>
      <c r="J38" s="231"/>
      <c r="K38" s="231"/>
      <c r="L38" s="231"/>
      <c r="M38" s="234" t="s">
        <v>226</v>
      </c>
      <c r="N38" s="235"/>
      <c r="O38" s="231"/>
      <c r="P38" s="232"/>
      <c r="T38" s="217">
        <v>1210</v>
      </c>
      <c r="U38" s="218">
        <v>75</v>
      </c>
    </row>
    <row r="39" spans="1:21" s="18" customFormat="1" ht="39.75" hidden="1" customHeight="1">
      <c r="A39" s="66">
        <v>24</v>
      </c>
      <c r="B39" s="261"/>
      <c r="C39" s="111"/>
      <c r="D39" s="262"/>
      <c r="E39" s="171"/>
      <c r="F39" s="112"/>
      <c r="G39" s="238"/>
      <c r="H39" s="21"/>
      <c r="I39" s="43" t="s">
        <v>11</v>
      </c>
      <c r="J39" s="40" t="s">
        <v>87</v>
      </c>
      <c r="K39" s="40" t="s">
        <v>86</v>
      </c>
      <c r="L39" s="41" t="s">
        <v>12</v>
      </c>
      <c r="M39" s="42" t="s">
        <v>13</v>
      </c>
      <c r="N39" s="42" t="s">
        <v>295</v>
      </c>
      <c r="O39" s="40" t="s">
        <v>14</v>
      </c>
      <c r="P39" s="40" t="s">
        <v>27</v>
      </c>
      <c r="T39" s="217">
        <v>1213</v>
      </c>
      <c r="U39" s="218">
        <v>74</v>
      </c>
    </row>
    <row r="40" spans="1:21" s="18" customFormat="1" ht="39.75" hidden="1" customHeight="1">
      <c r="A40" s="66">
        <v>25</v>
      </c>
      <c r="B40" s="261"/>
      <c r="C40" s="111"/>
      <c r="D40" s="262"/>
      <c r="E40" s="171"/>
      <c r="F40" s="112"/>
      <c r="G40" s="238"/>
      <c r="H40" s="21"/>
      <c r="I40" s="66">
        <v>1</v>
      </c>
      <c r="J40" s="200" t="s">
        <v>637</v>
      </c>
      <c r="K40" s="238"/>
      <c r="L40" s="111"/>
      <c r="M40" s="201"/>
      <c r="N40" s="201"/>
      <c r="O40" s="112"/>
      <c r="P40" s="260"/>
      <c r="T40" s="217">
        <v>1216</v>
      </c>
      <c r="U40" s="218">
        <v>73</v>
      </c>
    </row>
    <row r="41" spans="1:21" s="18" customFormat="1" ht="39.75" hidden="1" customHeight="1">
      <c r="A41" s="66">
        <v>26</v>
      </c>
      <c r="B41" s="261"/>
      <c r="C41" s="111"/>
      <c r="D41" s="262"/>
      <c r="E41" s="171"/>
      <c r="F41" s="112"/>
      <c r="G41" s="238"/>
      <c r="H41" s="21"/>
      <c r="I41" s="66">
        <v>2</v>
      </c>
      <c r="J41" s="200" t="s">
        <v>638</v>
      </c>
      <c r="K41" s="238"/>
      <c r="L41" s="111"/>
      <c r="M41" s="201"/>
      <c r="N41" s="201"/>
      <c r="O41" s="112"/>
      <c r="P41" s="260"/>
      <c r="T41" s="217">
        <v>1219</v>
      </c>
      <c r="U41" s="218">
        <v>72</v>
      </c>
    </row>
    <row r="42" spans="1:21" s="18" customFormat="1" ht="39.75" hidden="1" customHeight="1">
      <c r="A42" s="66">
        <v>27</v>
      </c>
      <c r="B42" s="261"/>
      <c r="C42" s="111"/>
      <c r="D42" s="262"/>
      <c r="E42" s="171"/>
      <c r="F42" s="112"/>
      <c r="G42" s="238"/>
      <c r="H42" s="21"/>
      <c r="I42" s="66">
        <v>3</v>
      </c>
      <c r="J42" s="200" t="s">
        <v>639</v>
      </c>
      <c r="K42" s="238"/>
      <c r="L42" s="111"/>
      <c r="M42" s="201"/>
      <c r="N42" s="201"/>
      <c r="O42" s="112"/>
      <c r="P42" s="260"/>
      <c r="T42" s="217">
        <v>1222</v>
      </c>
      <c r="U42" s="218">
        <v>71</v>
      </c>
    </row>
    <row r="43" spans="1:21" s="18" customFormat="1" ht="39.75" hidden="1" customHeight="1">
      <c r="A43" s="66">
        <v>28</v>
      </c>
      <c r="B43" s="261"/>
      <c r="C43" s="111"/>
      <c r="D43" s="262"/>
      <c r="E43" s="171"/>
      <c r="F43" s="112"/>
      <c r="G43" s="238"/>
      <c r="H43" s="21"/>
      <c r="I43" s="66">
        <v>4</v>
      </c>
      <c r="J43" s="200" t="s">
        <v>640</v>
      </c>
      <c r="K43" s="238"/>
      <c r="L43" s="111"/>
      <c r="M43" s="201"/>
      <c r="N43" s="201"/>
      <c r="O43" s="112"/>
      <c r="P43" s="260"/>
      <c r="T43" s="217">
        <v>1225</v>
      </c>
      <c r="U43" s="218">
        <v>70</v>
      </c>
    </row>
    <row r="44" spans="1:21" s="18" customFormat="1" ht="39.75" hidden="1" customHeight="1">
      <c r="A44" s="66">
        <v>29</v>
      </c>
      <c r="B44" s="261"/>
      <c r="C44" s="111"/>
      <c r="D44" s="262"/>
      <c r="E44" s="171"/>
      <c r="F44" s="112"/>
      <c r="G44" s="238"/>
      <c r="H44" s="21"/>
      <c r="I44" s="66">
        <v>5</v>
      </c>
      <c r="J44" s="200" t="s">
        <v>641</v>
      </c>
      <c r="K44" s="238"/>
      <c r="L44" s="111"/>
      <c r="M44" s="201"/>
      <c r="N44" s="201"/>
      <c r="O44" s="112"/>
      <c r="P44" s="260"/>
      <c r="T44" s="217">
        <v>1228</v>
      </c>
      <c r="U44" s="218">
        <v>69</v>
      </c>
    </row>
    <row r="45" spans="1:21" s="18" customFormat="1" ht="39.75" hidden="1" customHeight="1">
      <c r="A45" s="66">
        <v>30</v>
      </c>
      <c r="B45" s="261"/>
      <c r="C45" s="111"/>
      <c r="D45" s="262"/>
      <c r="E45" s="171"/>
      <c r="F45" s="112"/>
      <c r="G45" s="238"/>
      <c r="H45" s="21"/>
      <c r="I45" s="66">
        <v>6</v>
      </c>
      <c r="J45" s="200" t="s">
        <v>642</v>
      </c>
      <c r="K45" s="238"/>
      <c r="L45" s="111"/>
      <c r="M45" s="201"/>
      <c r="N45" s="201"/>
      <c r="O45" s="112"/>
      <c r="P45" s="260"/>
      <c r="T45" s="217">
        <v>1231</v>
      </c>
      <c r="U45" s="218">
        <v>68</v>
      </c>
    </row>
    <row r="46" spans="1:21" ht="14.25" customHeight="1">
      <c r="A46" s="25" t="s">
        <v>18</v>
      </c>
      <c r="B46" s="25"/>
      <c r="C46" s="25"/>
      <c r="D46" s="51"/>
      <c r="E46" s="44" t="s">
        <v>0</v>
      </c>
      <c r="F46" s="39" t="s">
        <v>1</v>
      </c>
      <c r="G46" s="22"/>
      <c r="H46" s="26" t="s">
        <v>2</v>
      </c>
      <c r="I46" s="26"/>
      <c r="J46" s="26"/>
      <c r="K46" s="26"/>
      <c r="M46" s="47" t="s">
        <v>3</v>
      </c>
      <c r="N46" s="48" t="s">
        <v>3</v>
      </c>
      <c r="O46" s="22" t="s">
        <v>3</v>
      </c>
      <c r="P46" s="25"/>
      <c r="Q46" s="27"/>
      <c r="T46" s="217">
        <v>1280</v>
      </c>
      <c r="U46" s="218">
        <v>54</v>
      </c>
    </row>
    <row r="47" spans="1:21">
      <c r="T47" s="217">
        <v>1285</v>
      </c>
      <c r="U47" s="218">
        <v>53</v>
      </c>
    </row>
    <row r="48" spans="1:21">
      <c r="T48" s="217">
        <v>1290</v>
      </c>
      <c r="U48" s="218">
        <v>52</v>
      </c>
    </row>
    <row r="49" spans="1:21">
      <c r="T49" s="217">
        <v>1295</v>
      </c>
      <c r="U49" s="218">
        <v>51</v>
      </c>
    </row>
    <row r="50" spans="1:21">
      <c r="T50" s="217">
        <v>1300</v>
      </c>
      <c r="U50" s="218">
        <v>50</v>
      </c>
    </row>
    <row r="51" spans="1:21">
      <c r="T51" s="217">
        <v>1305</v>
      </c>
      <c r="U51" s="218">
        <v>49</v>
      </c>
    </row>
    <row r="52" spans="1:21">
      <c r="T52" s="217">
        <v>1310</v>
      </c>
      <c r="U52" s="218">
        <v>48</v>
      </c>
    </row>
    <row r="53" spans="1:21" ht="25.5" hidden="1">
      <c r="A53" s="22">
        <v>13</v>
      </c>
      <c r="B53" s="22">
        <v>265</v>
      </c>
      <c r="C53" s="20">
        <v>34845</v>
      </c>
      <c r="D53" s="45" t="s">
        <v>1461</v>
      </c>
      <c r="E53" s="45" t="s">
        <v>1462</v>
      </c>
      <c r="F53" s="20">
        <v>2907</v>
      </c>
      <c r="G53" s="23">
        <v>12</v>
      </c>
      <c r="T53" s="217">
        <v>1315</v>
      </c>
      <c r="U53" s="218">
        <v>47</v>
      </c>
    </row>
    <row r="54" spans="1:21" ht="25.5" hidden="1">
      <c r="A54" s="22">
        <v>14</v>
      </c>
      <c r="B54" s="22">
        <v>206</v>
      </c>
      <c r="C54" s="20">
        <v>35152</v>
      </c>
      <c r="D54" s="45" t="s">
        <v>1366</v>
      </c>
      <c r="E54" s="45" t="s">
        <v>1367</v>
      </c>
      <c r="F54" s="20">
        <v>2930</v>
      </c>
      <c r="G54" s="23">
        <v>11</v>
      </c>
      <c r="T54" s="217">
        <v>1320</v>
      </c>
      <c r="U54" s="218">
        <v>46</v>
      </c>
    </row>
    <row r="55" spans="1:21" ht="25.5" hidden="1">
      <c r="A55" s="22">
        <v>15</v>
      </c>
      <c r="B55" s="22">
        <v>211</v>
      </c>
      <c r="C55" s="20" t="s">
        <v>1378</v>
      </c>
      <c r="D55" s="45" t="s">
        <v>1379</v>
      </c>
      <c r="E55" s="45" t="s">
        <v>1377</v>
      </c>
      <c r="F55" s="20">
        <v>2976</v>
      </c>
      <c r="G55" s="23">
        <v>10</v>
      </c>
      <c r="T55" s="217">
        <v>1325</v>
      </c>
      <c r="U55" s="218">
        <v>45</v>
      </c>
    </row>
    <row r="56" spans="1:21" ht="25.5" hidden="1">
      <c r="A56" s="22">
        <v>16</v>
      </c>
      <c r="B56" s="22">
        <v>496</v>
      </c>
      <c r="C56" s="20">
        <v>35301</v>
      </c>
      <c r="D56" s="45" t="s">
        <v>1440</v>
      </c>
      <c r="E56" s="45" t="s">
        <v>1439</v>
      </c>
      <c r="F56" s="20">
        <v>2981</v>
      </c>
      <c r="G56" s="23">
        <v>9</v>
      </c>
      <c r="T56" s="217">
        <v>1330</v>
      </c>
      <c r="U56" s="218">
        <v>44</v>
      </c>
    </row>
    <row r="57" spans="1:21" hidden="1">
      <c r="A57" s="22">
        <v>17</v>
      </c>
      <c r="B57" s="22">
        <v>101</v>
      </c>
      <c r="C57" s="20">
        <v>35282</v>
      </c>
      <c r="D57" s="45" t="s">
        <v>1251</v>
      </c>
      <c r="E57" s="45" t="s">
        <v>1252</v>
      </c>
      <c r="F57" s="20">
        <v>2994</v>
      </c>
      <c r="G57" s="23">
        <v>8</v>
      </c>
      <c r="T57" s="217">
        <v>1335</v>
      </c>
      <c r="U57" s="218">
        <v>43</v>
      </c>
    </row>
    <row r="58" spans="1:21" ht="25.5" hidden="1">
      <c r="A58" s="22">
        <v>18</v>
      </c>
      <c r="B58" s="22">
        <v>223</v>
      </c>
      <c r="C58" s="20">
        <v>34065</v>
      </c>
      <c r="D58" s="45" t="s">
        <v>1400</v>
      </c>
      <c r="E58" s="45" t="s">
        <v>1401</v>
      </c>
      <c r="F58" s="20">
        <v>3005</v>
      </c>
      <c r="G58" s="23">
        <v>7</v>
      </c>
      <c r="T58" s="217">
        <v>1340</v>
      </c>
      <c r="U58" s="218">
        <v>42</v>
      </c>
    </row>
    <row r="59" spans="1:21" ht="25.5" hidden="1">
      <c r="A59" s="22">
        <v>19</v>
      </c>
      <c r="B59" s="22">
        <v>157</v>
      </c>
      <c r="C59" s="20">
        <v>34403</v>
      </c>
      <c r="D59" s="45" t="s">
        <v>1314</v>
      </c>
      <c r="E59" s="45" t="s">
        <v>1315</v>
      </c>
      <c r="F59" s="20">
        <v>3049</v>
      </c>
      <c r="G59" s="23">
        <v>6</v>
      </c>
      <c r="T59" s="217">
        <v>1345</v>
      </c>
      <c r="U59" s="218">
        <v>41</v>
      </c>
    </row>
    <row r="60" spans="1:21" ht="25.5" hidden="1">
      <c r="A60" s="22">
        <v>20</v>
      </c>
      <c r="B60" s="22">
        <v>197</v>
      </c>
      <c r="C60" s="20">
        <v>33604</v>
      </c>
      <c r="D60" s="45" t="s">
        <v>1357</v>
      </c>
      <c r="E60" s="45" t="s">
        <v>1356</v>
      </c>
      <c r="F60" s="20">
        <v>3202</v>
      </c>
      <c r="G60" s="23">
        <v>5</v>
      </c>
      <c r="T60" s="217">
        <v>1350</v>
      </c>
      <c r="U60" s="218">
        <v>40</v>
      </c>
    </row>
    <row r="61" spans="1:21" ht="25.5" hidden="1">
      <c r="A61" s="22">
        <v>21</v>
      </c>
      <c r="B61" s="22">
        <v>60</v>
      </c>
      <c r="C61" s="20">
        <v>34587</v>
      </c>
      <c r="D61" s="45" t="s">
        <v>1208</v>
      </c>
      <c r="E61" s="45" t="s">
        <v>1209</v>
      </c>
      <c r="F61" s="20">
        <v>3274</v>
      </c>
      <c r="G61" s="23">
        <v>4</v>
      </c>
      <c r="T61" s="217">
        <v>1355</v>
      </c>
      <c r="U61" s="218">
        <v>39</v>
      </c>
    </row>
    <row r="62" spans="1:21" ht="25.5" hidden="1">
      <c r="A62" s="22">
        <v>22</v>
      </c>
      <c r="B62" s="22">
        <v>106</v>
      </c>
      <c r="C62" s="20">
        <v>35107</v>
      </c>
      <c r="D62" s="45" t="s">
        <v>1262</v>
      </c>
      <c r="E62" s="45" t="s">
        <v>1263</v>
      </c>
      <c r="F62" s="20">
        <v>3286</v>
      </c>
      <c r="G62" s="23">
        <v>3</v>
      </c>
      <c r="T62" s="217">
        <v>1365</v>
      </c>
      <c r="U62" s="218">
        <v>38</v>
      </c>
    </row>
    <row r="63" spans="1:21" hidden="1">
      <c r="A63" s="22">
        <v>23</v>
      </c>
      <c r="B63" s="22">
        <v>32</v>
      </c>
      <c r="C63" s="20">
        <v>33646</v>
      </c>
      <c r="D63" s="45" t="s">
        <v>1178</v>
      </c>
      <c r="E63" s="45" t="s">
        <v>1177</v>
      </c>
      <c r="F63" s="20">
        <v>3397</v>
      </c>
      <c r="G63" s="23">
        <v>2</v>
      </c>
      <c r="T63" s="217">
        <v>1375</v>
      </c>
      <c r="U63" s="218">
        <v>37</v>
      </c>
    </row>
    <row r="64" spans="1:21" ht="25.5" hidden="1">
      <c r="A64" s="22">
        <v>24</v>
      </c>
      <c r="B64" s="22">
        <v>150</v>
      </c>
      <c r="C64" s="20">
        <v>33374</v>
      </c>
      <c r="D64" s="45" t="s">
        <v>1301</v>
      </c>
      <c r="E64" s="45" t="s">
        <v>1300</v>
      </c>
      <c r="F64" s="20">
        <v>3464</v>
      </c>
      <c r="G64" s="23">
        <v>1</v>
      </c>
      <c r="T64" s="217">
        <v>1385</v>
      </c>
      <c r="U64" s="218">
        <v>36</v>
      </c>
    </row>
    <row r="65" spans="1:21" hidden="1">
      <c r="A65" s="22">
        <v>25</v>
      </c>
      <c r="B65" s="22">
        <v>73</v>
      </c>
      <c r="C65" s="20">
        <v>34443</v>
      </c>
      <c r="D65" s="45" t="s">
        <v>1222</v>
      </c>
      <c r="E65" s="45" t="s">
        <v>1221</v>
      </c>
      <c r="F65" s="20">
        <v>3543</v>
      </c>
      <c r="T65" s="217">
        <v>1395</v>
      </c>
      <c r="U65" s="218">
        <v>35</v>
      </c>
    </row>
    <row r="66" spans="1:21" ht="25.5" hidden="1">
      <c r="A66" s="22">
        <v>26</v>
      </c>
      <c r="B66" s="22">
        <v>116</v>
      </c>
      <c r="C66" s="20">
        <v>0</v>
      </c>
      <c r="D66" s="45" t="s">
        <v>1270</v>
      </c>
      <c r="E66" s="45" t="s">
        <v>1269</v>
      </c>
      <c r="F66" s="20">
        <v>3787</v>
      </c>
      <c r="T66" s="217">
        <v>1405</v>
      </c>
      <c r="U66" s="218">
        <v>34</v>
      </c>
    </row>
    <row r="67" spans="1:21" ht="25.5" hidden="1">
      <c r="A67" s="22">
        <v>27</v>
      </c>
      <c r="B67" s="22">
        <v>256</v>
      </c>
      <c r="C67" s="20">
        <v>35803</v>
      </c>
      <c r="D67" s="45" t="s">
        <v>1456</v>
      </c>
      <c r="E67" s="45" t="s">
        <v>1455</v>
      </c>
      <c r="F67" s="20">
        <v>4418</v>
      </c>
      <c r="T67" s="217">
        <v>1415</v>
      </c>
      <c r="U67" s="218">
        <v>33</v>
      </c>
    </row>
    <row r="68" spans="1:21" ht="25.5" hidden="1">
      <c r="A68" s="22" t="s">
        <v>1827</v>
      </c>
      <c r="B68" s="22">
        <v>3</v>
      </c>
      <c r="C68" s="20">
        <v>35107</v>
      </c>
      <c r="D68" s="45" t="s">
        <v>1149</v>
      </c>
      <c r="E68" s="45" t="s">
        <v>1150</v>
      </c>
      <c r="F68" s="20" t="s">
        <v>1845</v>
      </c>
      <c r="T68" s="217">
        <v>1425</v>
      </c>
      <c r="U68" s="218">
        <v>32</v>
      </c>
    </row>
    <row r="69" spans="1:21">
      <c r="T69" s="217">
        <v>1435</v>
      </c>
      <c r="U69" s="218">
        <v>31</v>
      </c>
    </row>
    <row r="70" spans="1:21">
      <c r="T70" s="217">
        <v>1445</v>
      </c>
      <c r="U70" s="218">
        <v>30</v>
      </c>
    </row>
    <row r="71" spans="1:21">
      <c r="T71" s="217">
        <v>1455</v>
      </c>
      <c r="U71" s="218">
        <v>29</v>
      </c>
    </row>
    <row r="72" spans="1:21">
      <c r="T72" s="217">
        <v>1465</v>
      </c>
      <c r="U72" s="218">
        <v>28</v>
      </c>
    </row>
    <row r="73" spans="1:21">
      <c r="T73" s="217">
        <v>1475</v>
      </c>
      <c r="U73" s="218">
        <v>27</v>
      </c>
    </row>
    <row r="74" spans="1:21">
      <c r="T74" s="217">
        <v>1485</v>
      </c>
      <c r="U74" s="218">
        <v>26</v>
      </c>
    </row>
    <row r="75" spans="1:21">
      <c r="T75" s="217">
        <v>1495</v>
      </c>
      <c r="U75" s="218">
        <v>25</v>
      </c>
    </row>
    <row r="76" spans="1:21">
      <c r="T76" s="217">
        <v>1505</v>
      </c>
      <c r="U76" s="218">
        <v>24</v>
      </c>
    </row>
    <row r="77" spans="1:21">
      <c r="T77" s="217">
        <v>1515</v>
      </c>
      <c r="U77" s="218">
        <v>23</v>
      </c>
    </row>
    <row r="78" spans="1:21">
      <c r="T78" s="217">
        <v>1525</v>
      </c>
      <c r="U78" s="218">
        <v>22</v>
      </c>
    </row>
    <row r="79" spans="1:21">
      <c r="T79" s="217">
        <v>1535</v>
      </c>
      <c r="U79" s="218">
        <v>21</v>
      </c>
    </row>
    <row r="80" spans="1:21">
      <c r="T80" s="217">
        <v>1545</v>
      </c>
      <c r="U80" s="218">
        <v>20</v>
      </c>
    </row>
    <row r="81" spans="5:21">
      <c r="T81" s="217">
        <v>1555</v>
      </c>
      <c r="U81" s="218">
        <v>19</v>
      </c>
    </row>
    <row r="82" spans="5:21">
      <c r="T82" s="217">
        <v>1565</v>
      </c>
      <c r="U82" s="218">
        <v>18</v>
      </c>
    </row>
    <row r="83" spans="5:21">
      <c r="T83" s="217">
        <v>1575</v>
      </c>
      <c r="U83" s="218">
        <v>17</v>
      </c>
    </row>
    <row r="84" spans="5:21">
      <c r="T84" s="217">
        <v>1585</v>
      </c>
      <c r="U84" s="218">
        <v>16</v>
      </c>
    </row>
    <row r="85" spans="5:21">
      <c r="T85" s="217">
        <v>1595</v>
      </c>
      <c r="U85" s="218">
        <v>15</v>
      </c>
    </row>
    <row r="86" spans="5:21" ht="25.5" hidden="1">
      <c r="E86" s="45" t="s">
        <v>1165</v>
      </c>
      <c r="T86" s="217">
        <v>1605</v>
      </c>
      <c r="U86" s="218">
        <v>14</v>
      </c>
    </row>
    <row r="87" spans="5:21" ht="25.5" hidden="1">
      <c r="E87" s="45" t="s">
        <v>1390</v>
      </c>
      <c r="T87" s="217">
        <v>1615</v>
      </c>
      <c r="U87" s="218">
        <v>13</v>
      </c>
    </row>
    <row r="88" spans="5:21" ht="25.5" hidden="1">
      <c r="E88" s="45" t="s">
        <v>1487</v>
      </c>
      <c r="T88" s="217">
        <v>1625</v>
      </c>
      <c r="U88" s="218">
        <v>12</v>
      </c>
    </row>
    <row r="89" spans="5:21" hidden="1">
      <c r="E89" s="45" t="s">
        <v>1350</v>
      </c>
      <c r="T89" s="217">
        <v>1645</v>
      </c>
      <c r="U89" s="218">
        <v>11</v>
      </c>
    </row>
    <row r="90" spans="5:21" ht="25.5" hidden="1">
      <c r="E90" s="45" t="s">
        <v>1158</v>
      </c>
      <c r="T90" s="217">
        <v>1665</v>
      </c>
      <c r="U90" s="218">
        <v>10</v>
      </c>
    </row>
    <row r="91" spans="5:21" ht="25.5" hidden="1">
      <c r="E91" s="45" t="s">
        <v>1452</v>
      </c>
      <c r="T91" s="217">
        <v>1685</v>
      </c>
      <c r="U91" s="218">
        <v>9</v>
      </c>
    </row>
    <row r="92" spans="5:21" ht="25.5" hidden="1">
      <c r="E92" s="45" t="s">
        <v>1162</v>
      </c>
      <c r="T92" s="217">
        <v>1705</v>
      </c>
      <c r="U92" s="218">
        <v>8</v>
      </c>
    </row>
    <row r="93" spans="5:21" ht="25.5" hidden="1">
      <c r="E93" s="45" t="s">
        <v>1349</v>
      </c>
      <c r="T93" s="217">
        <v>1725</v>
      </c>
      <c r="U93" s="218">
        <v>7</v>
      </c>
    </row>
    <row r="94" spans="5:21" ht="25.5" hidden="1">
      <c r="E94" s="45" t="s">
        <v>1364</v>
      </c>
      <c r="T94" s="217">
        <v>1745</v>
      </c>
      <c r="U94" s="218">
        <v>6</v>
      </c>
    </row>
    <row r="95" spans="5:21" hidden="1">
      <c r="E95" s="45" t="s">
        <v>1394</v>
      </c>
      <c r="T95" s="217">
        <v>1765</v>
      </c>
      <c r="U95" s="218">
        <v>5</v>
      </c>
    </row>
    <row r="96" spans="5:21" ht="25.5" hidden="1">
      <c r="E96" s="45" t="s">
        <v>1398</v>
      </c>
      <c r="T96" s="217">
        <v>1785</v>
      </c>
      <c r="U96" s="218">
        <v>4</v>
      </c>
    </row>
    <row r="97" spans="5:21" ht="25.5" hidden="1">
      <c r="E97" s="45" t="s">
        <v>1935</v>
      </c>
      <c r="T97" s="217">
        <v>1805</v>
      </c>
      <c r="U97" s="218">
        <v>3</v>
      </c>
    </row>
    <row r="98" spans="5:21">
      <c r="T98" s="217">
        <v>1825</v>
      </c>
      <c r="U98" s="218">
        <v>2</v>
      </c>
    </row>
    <row r="99" spans="5:21">
      <c r="T99" s="217">
        <v>1845</v>
      </c>
      <c r="U99" s="218">
        <v>1</v>
      </c>
    </row>
  </sheetData>
  <mergeCells count="19">
    <mergeCell ref="A32:G33"/>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1 F34:F37">
    <cfRule type="cellIs" dxfId="51" priority="4" stopIfTrue="1" operator="between">
      <formula>2260</formula>
      <formula>2367</formula>
    </cfRule>
  </conditionalFormatting>
  <conditionalFormatting sqref="F38:F45">
    <cfRule type="cellIs" dxfId="50" priority="3" stopIfTrue="1" operator="between">
      <formula>2260</formula>
      <formula>2367</formula>
    </cfRule>
  </conditionalFormatting>
  <conditionalFormatting sqref="E1:E31 E34:E65536">
    <cfRule type="duplicateValues" dxfId="49" priority="2" stopIfTrue="1"/>
  </conditionalFormatting>
  <conditionalFormatting sqref="E32:E33">
    <cfRule type="containsText" dxfId="48" priority="1" stopIfTrue="1" operator="containsText" text="FERDİ">
      <formula>NOT(ISERROR(SEARCH("FERDİ",E32)))</formula>
    </cfRule>
  </conditionalFormatting>
  <printOptions horizontalCentered="1"/>
  <pageMargins left="0.27559055118110237" right="0.19685039370078741" top="0.53" bottom="0.35433070866141736" header="0.39370078740157483" footer="0.27559055118110237"/>
  <pageSetup paperSize="9" scale="57"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sheetPr>
    <tabColor rgb="FF00B050"/>
    <pageSetUpPr fitToPage="1"/>
  </sheetPr>
  <dimension ref="A1:BW81"/>
  <sheetViews>
    <sheetView view="pageBreakPreview" zoomScale="40" zoomScaleNormal="50" zoomScaleSheetLayoutView="40" workbookViewId="0">
      <selection activeCell="I14" sqref="I14"/>
    </sheetView>
  </sheetViews>
  <sheetFormatPr defaultRowHeight="20.25"/>
  <cols>
    <col min="1" max="1" width="10.140625" style="23" customWidth="1"/>
    <col min="2" max="2" width="20" style="23" hidden="1" customWidth="1"/>
    <col min="3" max="3" width="12.28515625" style="23" customWidth="1"/>
    <col min="4" max="4" width="20.85546875" style="53" customWidth="1"/>
    <col min="5" max="5" width="34.5703125" style="23" customWidth="1"/>
    <col min="6" max="6" width="58.42578125" style="23" customWidth="1"/>
    <col min="7" max="7" width="5.5703125" style="52" bestFit="1" customWidth="1"/>
    <col min="8" max="66" width="4.7109375" style="52" customWidth="1"/>
    <col min="67" max="67" width="14.85546875" style="54" customWidth="1"/>
    <col min="68" max="68" width="14.140625" style="55" customWidth="1"/>
    <col min="69" max="69" width="17" style="23" customWidth="1"/>
    <col min="70" max="73" width="9.140625" style="52"/>
    <col min="74" max="74" width="9.140625" style="224" hidden="1" customWidth="1"/>
    <col min="75" max="75" width="9.140625" style="222" hidden="1" customWidth="1"/>
    <col min="76" max="16384" width="9.140625" style="52"/>
  </cols>
  <sheetData>
    <row r="1" spans="1:75" s="10" customFormat="1" ht="69.75" customHeight="1">
      <c r="A1" s="598" t="str">
        <f>('YARIŞMA BİLGİLERİ'!A2)</f>
        <v>Türkiye Üniversite Sporları Federasyonu
Ankara</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V1" s="224">
        <v>60</v>
      </c>
      <c r="BW1" s="222">
        <v>1</v>
      </c>
    </row>
    <row r="2" spans="1:75" s="10" customFormat="1" ht="36.75" customHeight="1">
      <c r="A2" s="599" t="str">
        <f>'YARIŞMA BİLGİLERİ'!F19</f>
        <v>Türkiye Üniversiteler Atletizm Şampiyonası</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V2" s="224">
        <v>62</v>
      </c>
      <c r="BW2" s="222">
        <v>2</v>
      </c>
    </row>
    <row r="3" spans="1:75" s="64" customFormat="1" ht="23.25" customHeight="1">
      <c r="A3" s="592" t="s">
        <v>100</v>
      </c>
      <c r="B3" s="592"/>
      <c r="C3" s="592"/>
      <c r="D3" s="592"/>
      <c r="E3" s="600" t="s">
        <v>1840</v>
      </c>
      <c r="F3" s="600"/>
      <c r="G3" s="62"/>
      <c r="H3" s="62"/>
      <c r="I3" s="62"/>
      <c r="J3" s="62"/>
      <c r="K3" s="62"/>
      <c r="L3" s="62"/>
      <c r="M3" s="62"/>
      <c r="N3" s="62"/>
      <c r="O3" s="62"/>
      <c r="P3" s="62"/>
      <c r="Q3" s="62"/>
      <c r="R3" s="62"/>
      <c r="S3" s="62"/>
      <c r="T3" s="62"/>
      <c r="U3" s="601"/>
      <c r="V3" s="601"/>
      <c r="W3" s="601"/>
      <c r="X3" s="601"/>
      <c r="Y3" s="62"/>
      <c r="Z3" s="62"/>
      <c r="AA3" s="602" t="s">
        <v>304</v>
      </c>
      <c r="AB3" s="602"/>
      <c r="AC3" s="602"/>
      <c r="AD3" s="602"/>
      <c r="AE3" s="602"/>
      <c r="AF3" s="603" t="str">
        <f>'YARIŞMA PROGRAMI'!E28</f>
        <v>4,20-Tatiana KÖSTEM</v>
      </c>
      <c r="AG3" s="603"/>
      <c r="AH3" s="603"/>
      <c r="AI3" s="603"/>
      <c r="AJ3" s="603"/>
      <c r="AK3" s="603"/>
      <c r="AL3" s="603"/>
      <c r="AM3" s="603"/>
      <c r="AN3" s="603"/>
      <c r="AO3" s="603"/>
      <c r="AP3" s="603"/>
      <c r="AQ3" s="62"/>
      <c r="AR3" s="63"/>
      <c r="AS3" s="63"/>
      <c r="AT3" s="63"/>
      <c r="AU3" s="63"/>
      <c r="AV3" s="63"/>
      <c r="AW3" s="592" t="s">
        <v>332</v>
      </c>
      <c r="AX3" s="592"/>
      <c r="AY3" s="592"/>
      <c r="AZ3" s="592"/>
      <c r="BA3" s="592"/>
      <c r="BB3" s="592"/>
      <c r="BC3" s="593" t="str">
        <f>'YARIŞMA PROGRAMI'!F28</f>
        <v>4.05-BUSE ARIKAZAN</v>
      </c>
      <c r="BD3" s="593"/>
      <c r="BE3" s="593"/>
      <c r="BF3" s="593"/>
      <c r="BG3" s="593"/>
      <c r="BH3" s="593"/>
      <c r="BI3" s="593"/>
      <c r="BJ3" s="593"/>
      <c r="BK3" s="593"/>
      <c r="BL3" s="593"/>
      <c r="BM3" s="593"/>
      <c r="BN3" s="593"/>
      <c r="BO3" s="593"/>
      <c r="BP3" s="593"/>
      <c r="BQ3" s="593"/>
      <c r="BV3" s="224">
        <v>64</v>
      </c>
      <c r="BW3" s="222">
        <v>3</v>
      </c>
    </row>
    <row r="4" spans="1:75" s="64" customFormat="1" ht="23.25" customHeight="1">
      <c r="A4" s="594" t="s">
        <v>102</v>
      </c>
      <c r="B4" s="594"/>
      <c r="C4" s="594"/>
      <c r="D4" s="594"/>
      <c r="E4" s="595" t="str">
        <f>'YARIŞMA BİLGİLERİ'!F21</f>
        <v>Bayanlar</v>
      </c>
      <c r="F4" s="59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594" t="s">
        <v>98</v>
      </c>
      <c r="AX4" s="594"/>
      <c r="AY4" s="594"/>
      <c r="AZ4" s="594"/>
      <c r="BA4" s="594"/>
      <c r="BB4" s="594"/>
      <c r="BC4" s="596" t="str">
        <f>'YARIŞMA PROGRAMI'!B28</f>
        <v>10 Mayıs 2015 - 16.00</v>
      </c>
      <c r="BD4" s="596"/>
      <c r="BE4" s="596"/>
      <c r="BF4" s="596"/>
      <c r="BG4" s="596"/>
      <c r="BH4" s="596"/>
      <c r="BI4" s="596"/>
      <c r="BJ4" s="596"/>
      <c r="BK4" s="596"/>
      <c r="BL4" s="596"/>
      <c r="BM4" s="596"/>
      <c r="BN4" s="596"/>
      <c r="BO4" s="596"/>
      <c r="BP4" s="596"/>
      <c r="BQ4" s="596"/>
      <c r="BV4" s="224">
        <v>66</v>
      </c>
      <c r="BW4" s="222">
        <v>4</v>
      </c>
    </row>
    <row r="5" spans="1:75" s="10" customFormat="1" ht="30" customHeight="1">
      <c r="A5" s="56"/>
      <c r="B5" s="56"/>
      <c r="C5" s="56"/>
      <c r="D5" s="57"/>
      <c r="E5" s="58"/>
      <c r="F5" s="59"/>
      <c r="G5" s="60"/>
      <c r="H5" s="60"/>
      <c r="I5" s="60"/>
      <c r="J5" s="60"/>
      <c r="K5" s="56"/>
      <c r="L5" s="56"/>
      <c r="M5" s="56"/>
      <c r="N5" s="56"/>
      <c r="O5" s="56"/>
      <c r="P5" s="56"/>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597">
        <f ca="1">NOW()</f>
        <v>42135.861171990742</v>
      </c>
      <c r="BP5" s="597"/>
      <c r="BQ5" s="597"/>
      <c r="BV5" s="224">
        <v>68</v>
      </c>
      <c r="BW5" s="222">
        <v>5</v>
      </c>
    </row>
    <row r="6" spans="1:75" ht="22.5" customHeight="1">
      <c r="A6" s="587" t="s">
        <v>5</v>
      </c>
      <c r="B6" s="589"/>
      <c r="C6" s="587" t="s">
        <v>85</v>
      </c>
      <c r="D6" s="587" t="s">
        <v>20</v>
      </c>
      <c r="E6" s="587" t="s">
        <v>6</v>
      </c>
      <c r="F6" s="587" t="s">
        <v>295</v>
      </c>
      <c r="G6" s="590" t="s">
        <v>21</v>
      </c>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86" t="s">
        <v>7</v>
      </c>
      <c r="BP6" s="591" t="s">
        <v>125</v>
      </c>
      <c r="BQ6" s="587" t="s">
        <v>8</v>
      </c>
      <c r="BV6" s="224">
        <v>70</v>
      </c>
      <c r="BW6" s="222">
        <v>6</v>
      </c>
    </row>
    <row r="7" spans="1:75" ht="54.75" customHeight="1">
      <c r="A7" s="588"/>
      <c r="B7" s="589"/>
      <c r="C7" s="588"/>
      <c r="D7" s="588"/>
      <c r="E7" s="588"/>
      <c r="F7" s="588"/>
      <c r="G7" s="585">
        <v>200</v>
      </c>
      <c r="H7" s="585"/>
      <c r="I7" s="585"/>
      <c r="J7" s="585">
        <v>220</v>
      </c>
      <c r="K7" s="585"/>
      <c r="L7" s="585"/>
      <c r="M7" s="585">
        <v>240</v>
      </c>
      <c r="N7" s="585"/>
      <c r="O7" s="585"/>
      <c r="P7" s="585">
        <v>260</v>
      </c>
      <c r="Q7" s="585"/>
      <c r="R7" s="585"/>
      <c r="S7" s="585">
        <v>270</v>
      </c>
      <c r="T7" s="585"/>
      <c r="U7" s="585"/>
      <c r="V7" s="585">
        <v>280</v>
      </c>
      <c r="W7" s="585"/>
      <c r="X7" s="585"/>
      <c r="Y7" s="585">
        <v>290</v>
      </c>
      <c r="Z7" s="585"/>
      <c r="AA7" s="585"/>
      <c r="AB7" s="585">
        <v>300</v>
      </c>
      <c r="AC7" s="585"/>
      <c r="AD7" s="585"/>
      <c r="AE7" s="585">
        <v>310</v>
      </c>
      <c r="AF7" s="585"/>
      <c r="AG7" s="585"/>
      <c r="AH7" s="585">
        <v>320</v>
      </c>
      <c r="AI7" s="585"/>
      <c r="AJ7" s="585"/>
      <c r="AK7" s="585">
        <v>330</v>
      </c>
      <c r="AL7" s="585"/>
      <c r="AM7" s="585"/>
      <c r="AN7" s="585">
        <v>340</v>
      </c>
      <c r="AO7" s="585"/>
      <c r="AP7" s="585"/>
      <c r="AQ7" s="585">
        <v>350</v>
      </c>
      <c r="AR7" s="585"/>
      <c r="AS7" s="585"/>
      <c r="AT7" s="585">
        <v>360</v>
      </c>
      <c r="AU7" s="585"/>
      <c r="AV7" s="585"/>
      <c r="AW7" s="585">
        <v>370</v>
      </c>
      <c r="AX7" s="585"/>
      <c r="AY7" s="585"/>
      <c r="AZ7" s="585">
        <v>380</v>
      </c>
      <c r="BA7" s="585"/>
      <c r="BB7" s="585"/>
      <c r="BC7" s="585">
        <v>390</v>
      </c>
      <c r="BD7" s="585"/>
      <c r="BE7" s="585"/>
      <c r="BF7" s="585">
        <v>400</v>
      </c>
      <c r="BG7" s="585"/>
      <c r="BH7" s="585"/>
      <c r="BI7" s="585">
        <v>410</v>
      </c>
      <c r="BJ7" s="585"/>
      <c r="BK7" s="585"/>
      <c r="BL7" s="585">
        <v>420</v>
      </c>
      <c r="BM7" s="585"/>
      <c r="BN7" s="585"/>
      <c r="BO7" s="586"/>
      <c r="BP7" s="591"/>
      <c r="BQ7" s="588"/>
      <c r="BV7" s="224">
        <v>72</v>
      </c>
      <c r="BW7" s="222">
        <v>7</v>
      </c>
    </row>
    <row r="8" spans="1:75" s="18" customFormat="1" ht="54" customHeight="1">
      <c r="A8" s="263">
        <v>1</v>
      </c>
      <c r="B8" s="169" t="s">
        <v>1801</v>
      </c>
      <c r="C8" s="264">
        <f>IF(ISERROR(VLOOKUP(B8,'KAYIT LİSTESİ'!$B$4:$H$904,2,0)),"",(VLOOKUP(B8,'KAYIT LİSTESİ'!$B$4:$H$904,2,0)))</f>
        <v>42</v>
      </c>
      <c r="D8" s="265">
        <f>IF(ISERROR(VLOOKUP(B8,'KAYIT LİSTESİ'!$B$4:$H$904,4,0)),"",(VLOOKUP(B8,'KAYIT LİSTESİ'!$B$4:$H$904,4,0)))</f>
        <v>34772</v>
      </c>
      <c r="E8" s="266" t="str">
        <f>IF(ISERROR(VLOOKUP(B8,'KAYIT LİSTESİ'!$B$4:$H$904,5,0)),"",(VLOOKUP(B8,'KAYIT LİSTESİ'!$B$4:$H$904,5,0)))</f>
        <v>MERVE KARACA</v>
      </c>
      <c r="F8" s="266" t="str">
        <f>IF(ISERROR(VLOOKUP(B8,'KAYIT LİSTESİ'!$B$4:$H$904,6,0)),"",(VLOOKUP(B8,'KAYIT LİSTESİ'!$B$4:$H$904,6,0)))</f>
        <v>İZMİR-9 EYLÜL ÜNİVERSİTESİ</v>
      </c>
      <c r="G8" s="254" t="s">
        <v>1827</v>
      </c>
      <c r="H8" s="254"/>
      <c r="I8" s="254"/>
      <c r="J8" s="255" t="s">
        <v>1827</v>
      </c>
      <c r="K8" s="256"/>
      <c r="L8" s="256"/>
      <c r="M8" s="254" t="s">
        <v>1827</v>
      </c>
      <c r="N8" s="257"/>
      <c r="O8" s="254"/>
      <c r="P8" s="256" t="s">
        <v>1827</v>
      </c>
      <c r="Q8" s="256"/>
      <c r="R8" s="256"/>
      <c r="S8" s="254" t="s">
        <v>1827</v>
      </c>
      <c r="T8" s="254"/>
      <c r="U8" s="254"/>
      <c r="V8" s="256" t="s">
        <v>1827</v>
      </c>
      <c r="W8" s="256"/>
      <c r="X8" s="256"/>
      <c r="Y8" s="254" t="s">
        <v>1827</v>
      </c>
      <c r="Z8" s="254"/>
      <c r="AA8" s="254"/>
      <c r="AB8" s="256" t="s">
        <v>1838</v>
      </c>
      <c r="AC8" s="256"/>
      <c r="AD8" s="256"/>
      <c r="AE8" s="254" t="s">
        <v>1827</v>
      </c>
      <c r="AF8" s="254"/>
      <c r="AG8" s="254"/>
      <c r="AH8" s="256" t="s">
        <v>1838</v>
      </c>
      <c r="AI8" s="256"/>
      <c r="AJ8" s="256"/>
      <c r="AK8" s="254" t="s">
        <v>1827</v>
      </c>
      <c r="AL8" s="254"/>
      <c r="AM8" s="254"/>
      <c r="AN8" s="256" t="s">
        <v>1835</v>
      </c>
      <c r="AO8" s="256" t="s">
        <v>1835</v>
      </c>
      <c r="AP8" s="256" t="s">
        <v>1835</v>
      </c>
      <c r="AQ8" s="254"/>
      <c r="AR8" s="254"/>
      <c r="AS8" s="254"/>
      <c r="AT8" s="256"/>
      <c r="AU8" s="258"/>
      <c r="AV8" s="258"/>
      <c r="AW8" s="254"/>
      <c r="AX8" s="254"/>
      <c r="AY8" s="254"/>
      <c r="AZ8" s="256"/>
      <c r="BA8" s="256"/>
      <c r="BB8" s="256"/>
      <c r="BC8" s="254"/>
      <c r="BD8" s="259"/>
      <c r="BE8" s="259"/>
      <c r="BF8" s="256"/>
      <c r="BG8" s="258"/>
      <c r="BH8" s="258"/>
      <c r="BI8" s="254"/>
      <c r="BJ8" s="259"/>
      <c r="BK8" s="259"/>
      <c r="BL8" s="256"/>
      <c r="BM8" s="258"/>
      <c r="BN8" s="258"/>
      <c r="BO8" s="202">
        <v>320</v>
      </c>
      <c r="BP8" s="240">
        <v>24</v>
      </c>
      <c r="BQ8" s="67"/>
      <c r="BV8" s="224">
        <v>74</v>
      </c>
      <c r="BW8" s="222">
        <v>8</v>
      </c>
    </row>
    <row r="9" spans="1:75" s="18" customFormat="1" ht="54" customHeight="1">
      <c r="A9" s="263">
        <v>2</v>
      </c>
      <c r="B9" s="169" t="s">
        <v>1804</v>
      </c>
      <c r="C9" s="264">
        <f>IF(ISERROR(VLOOKUP(B9,'KAYIT LİSTESİ'!$B$4:$H$904,2,0)),"",(VLOOKUP(B9,'KAYIT LİSTESİ'!$B$4:$H$904,2,0)))</f>
        <v>132</v>
      </c>
      <c r="D9" s="265">
        <f>IF(ISERROR(VLOOKUP(B9,'KAYIT LİSTESİ'!$B$4:$H$904,4,0)),"",(VLOOKUP(B9,'KAYIT LİSTESİ'!$B$4:$H$904,4,0)))</f>
        <v>34051</v>
      </c>
      <c r="E9" s="266" t="str">
        <f>IF(ISERROR(VLOOKUP(B9,'KAYIT LİSTESİ'!$B$4:$H$904,5,0)),"",(VLOOKUP(B9,'KAYIT LİSTESİ'!$B$4:$H$904,5,0)))</f>
        <v xml:space="preserve">ŞÜHEDA YILDIZ </v>
      </c>
      <c r="F9" s="266" t="str">
        <f>IF(ISERROR(VLOOKUP(B9,'KAYIT LİSTESİ'!$B$4:$H$904,6,0)),"",(VLOOKUP(B9,'KAYIT LİSTESİ'!$B$4:$H$904,6,0)))</f>
        <v>ANKARA-ANKARA ÜNİVERSİTESİ</v>
      </c>
      <c r="G9" s="254" t="s">
        <v>1827</v>
      </c>
      <c r="H9" s="254"/>
      <c r="I9" s="254"/>
      <c r="J9" s="255" t="s">
        <v>1827</v>
      </c>
      <c r="K9" s="256"/>
      <c r="L9" s="256"/>
      <c r="M9" s="254" t="s">
        <v>1827</v>
      </c>
      <c r="N9" s="257"/>
      <c r="O9" s="254"/>
      <c r="P9" s="256" t="s">
        <v>1838</v>
      </c>
      <c r="Q9" s="256"/>
      <c r="R9" s="256"/>
      <c r="S9" s="254" t="s">
        <v>1827</v>
      </c>
      <c r="T9" s="254"/>
      <c r="U9" s="254"/>
      <c r="V9" s="256" t="s">
        <v>1827</v>
      </c>
      <c r="W9" s="256"/>
      <c r="X9" s="256"/>
      <c r="Y9" s="254" t="s">
        <v>1827</v>
      </c>
      <c r="Z9" s="254"/>
      <c r="AA9" s="254"/>
      <c r="AB9" s="256" t="s">
        <v>1838</v>
      </c>
      <c r="AC9" s="256"/>
      <c r="AD9" s="256"/>
      <c r="AE9" s="254" t="s">
        <v>1835</v>
      </c>
      <c r="AF9" s="254" t="s">
        <v>1835</v>
      </c>
      <c r="AG9" s="254" t="s">
        <v>1835</v>
      </c>
      <c r="AH9" s="256"/>
      <c r="AI9" s="256"/>
      <c r="AJ9" s="256"/>
      <c r="AK9" s="254"/>
      <c r="AL9" s="254"/>
      <c r="AM9" s="254"/>
      <c r="AN9" s="256"/>
      <c r="AO9" s="256"/>
      <c r="AP9" s="256"/>
      <c r="AQ9" s="254"/>
      <c r="AR9" s="254"/>
      <c r="AS9" s="254"/>
      <c r="AT9" s="256"/>
      <c r="AU9" s="258"/>
      <c r="AV9" s="258"/>
      <c r="AW9" s="259"/>
      <c r="AX9" s="259"/>
      <c r="AY9" s="259"/>
      <c r="AZ9" s="258"/>
      <c r="BA9" s="258"/>
      <c r="BB9" s="258"/>
      <c r="BC9" s="259"/>
      <c r="BD9" s="259"/>
      <c r="BE9" s="259"/>
      <c r="BF9" s="258"/>
      <c r="BG9" s="258"/>
      <c r="BH9" s="258"/>
      <c r="BI9" s="259"/>
      <c r="BJ9" s="259"/>
      <c r="BK9" s="259"/>
      <c r="BL9" s="258"/>
      <c r="BM9" s="258"/>
      <c r="BN9" s="258"/>
      <c r="BO9" s="202">
        <v>300</v>
      </c>
      <c r="BP9" s="240">
        <v>23</v>
      </c>
      <c r="BQ9" s="67"/>
      <c r="BV9" s="224">
        <v>76</v>
      </c>
      <c r="BW9" s="222">
        <v>9</v>
      </c>
    </row>
    <row r="10" spans="1:75" s="18" customFormat="1" ht="54" customHeight="1">
      <c r="A10" s="263">
        <v>3</v>
      </c>
      <c r="B10" s="169" t="s">
        <v>1806</v>
      </c>
      <c r="C10" s="264">
        <f>IF(ISERROR(VLOOKUP(B10,'KAYIT LİSTESİ'!$B$4:$H$904,2,0)),"",(VLOOKUP(B10,'KAYIT LİSTESİ'!$B$4:$H$904,2,0)))</f>
        <v>178</v>
      </c>
      <c r="D10" s="265">
        <f>IF(ISERROR(VLOOKUP(B10,'KAYIT LİSTESİ'!$B$4:$H$904,4,0)),"",(VLOOKUP(B10,'KAYIT LİSTESİ'!$B$4:$H$904,4,0)))</f>
        <v>34948</v>
      </c>
      <c r="E10" s="266" t="str">
        <f>IF(ISERROR(VLOOKUP(B10,'KAYIT LİSTESİ'!$B$4:$H$904,5,0)),"",(VLOOKUP(B10,'KAYIT LİSTESİ'!$B$4:$H$904,5,0)))</f>
        <v>GÜLŞAH SARIÇAM</v>
      </c>
      <c r="F10" s="266" t="str">
        <f>IF(ISERROR(VLOOKUP(B10,'KAYIT LİSTESİ'!$B$4:$H$904,6,0)),"",(VLOOKUP(B10,'KAYIT LİSTESİ'!$B$4:$H$904,6,0)))</f>
        <v>KOCAELİ-KOCAELİ ÜNİVERSİTESİ</v>
      </c>
      <c r="G10" s="254" t="s">
        <v>1838</v>
      </c>
      <c r="H10" s="254"/>
      <c r="I10" s="254"/>
      <c r="J10" s="255" t="s">
        <v>1835</v>
      </c>
      <c r="K10" s="256" t="s">
        <v>1835</v>
      </c>
      <c r="L10" s="256" t="s">
        <v>1838</v>
      </c>
      <c r="M10" s="254" t="s">
        <v>1838</v>
      </c>
      <c r="N10" s="257"/>
      <c r="O10" s="254"/>
      <c r="P10" s="256" t="s">
        <v>1835</v>
      </c>
      <c r="Q10" s="256" t="s">
        <v>1835</v>
      </c>
      <c r="R10" s="256" t="s">
        <v>1827</v>
      </c>
      <c r="S10" s="254"/>
      <c r="T10" s="254"/>
      <c r="U10" s="254"/>
      <c r="V10" s="256"/>
      <c r="W10" s="256"/>
      <c r="X10" s="256"/>
      <c r="Y10" s="254"/>
      <c r="Z10" s="254"/>
      <c r="AA10" s="254"/>
      <c r="AB10" s="256"/>
      <c r="AC10" s="256"/>
      <c r="AD10" s="256"/>
      <c r="AE10" s="254"/>
      <c r="AF10" s="254"/>
      <c r="AG10" s="254"/>
      <c r="AH10" s="256"/>
      <c r="AI10" s="256"/>
      <c r="AJ10" s="256"/>
      <c r="AK10" s="254"/>
      <c r="AL10" s="254"/>
      <c r="AM10" s="254"/>
      <c r="AN10" s="256"/>
      <c r="AO10" s="256"/>
      <c r="AP10" s="256"/>
      <c r="AQ10" s="254"/>
      <c r="AR10" s="254"/>
      <c r="AS10" s="254"/>
      <c r="AT10" s="256"/>
      <c r="AU10" s="258"/>
      <c r="AV10" s="258"/>
      <c r="AW10" s="259"/>
      <c r="AX10" s="259"/>
      <c r="AY10" s="259"/>
      <c r="AZ10" s="258"/>
      <c r="BA10" s="258"/>
      <c r="BB10" s="258"/>
      <c r="BC10" s="259"/>
      <c r="BD10" s="259"/>
      <c r="BE10" s="259"/>
      <c r="BF10" s="258"/>
      <c r="BG10" s="258"/>
      <c r="BH10" s="258"/>
      <c r="BI10" s="259"/>
      <c r="BJ10" s="259"/>
      <c r="BK10" s="259"/>
      <c r="BL10" s="258"/>
      <c r="BM10" s="258"/>
      <c r="BN10" s="258"/>
      <c r="BO10" s="202">
        <v>240</v>
      </c>
      <c r="BP10" s="240">
        <v>22</v>
      </c>
      <c r="BQ10" s="67"/>
      <c r="BV10" s="224">
        <v>78</v>
      </c>
      <c r="BW10" s="222">
        <v>10</v>
      </c>
    </row>
    <row r="11" spans="1:75" s="18" customFormat="1" ht="54" customHeight="1">
      <c r="A11" s="263">
        <v>4</v>
      </c>
      <c r="B11" s="169" t="s">
        <v>1800</v>
      </c>
      <c r="C11" s="264">
        <f>IF(ISERROR(VLOOKUP(B11,'KAYIT LİSTESİ'!$B$4:$H$904,2,0)),"",(VLOOKUP(B11,'KAYIT LİSTESİ'!$B$4:$H$904,2,0)))</f>
        <v>35</v>
      </c>
      <c r="D11" s="265">
        <f>IF(ISERROR(VLOOKUP(B11,'KAYIT LİSTESİ'!$B$4:$H$904,4,0)),"",(VLOOKUP(B11,'KAYIT LİSTESİ'!$B$4:$H$904,4,0)))</f>
        <v>35152</v>
      </c>
      <c r="E11" s="266" t="str">
        <f>IF(ISERROR(VLOOKUP(B11,'KAYIT LİSTESİ'!$B$4:$H$904,5,0)),"",(VLOOKUP(B11,'KAYIT LİSTESİ'!$B$4:$H$904,5,0)))</f>
        <v>MERVE KARADENİZ</v>
      </c>
      <c r="F11" s="266" t="str">
        <f>IF(ISERROR(VLOOKUP(B11,'KAYIT LİSTESİ'!$B$4:$H$904,6,0)),"",(VLOOKUP(B11,'KAYIT LİSTESİ'!$B$4:$H$904,6,0)))</f>
        <v>BURSA-ULUDAĞ ÜNİVERSİTESİ</v>
      </c>
      <c r="G11" s="254" t="s">
        <v>1835</v>
      </c>
      <c r="H11" s="254" t="s">
        <v>1838</v>
      </c>
      <c r="I11" s="254"/>
      <c r="J11" s="255" t="s">
        <v>1835</v>
      </c>
      <c r="K11" s="256" t="s">
        <v>1838</v>
      </c>
      <c r="L11" s="256"/>
      <c r="M11" s="254"/>
      <c r="N11" s="257"/>
      <c r="O11" s="254"/>
      <c r="P11" s="256"/>
      <c r="Q11" s="256"/>
      <c r="R11" s="256"/>
      <c r="S11" s="254"/>
      <c r="T11" s="254"/>
      <c r="U11" s="254"/>
      <c r="V11" s="256"/>
      <c r="W11" s="256"/>
      <c r="X11" s="256"/>
      <c r="Y11" s="254"/>
      <c r="Z11" s="254"/>
      <c r="AA11" s="254"/>
      <c r="AB11" s="256"/>
      <c r="AC11" s="256"/>
      <c r="AD11" s="256"/>
      <c r="AE11" s="254"/>
      <c r="AF11" s="254"/>
      <c r="AG11" s="254"/>
      <c r="AH11" s="256"/>
      <c r="AI11" s="256"/>
      <c r="AJ11" s="256"/>
      <c r="AK11" s="254"/>
      <c r="AL11" s="254"/>
      <c r="AM11" s="254"/>
      <c r="AN11" s="256"/>
      <c r="AO11" s="256"/>
      <c r="AP11" s="256"/>
      <c r="AQ11" s="254"/>
      <c r="AR11" s="254"/>
      <c r="AS11" s="254"/>
      <c r="AT11" s="256"/>
      <c r="AU11" s="258"/>
      <c r="AV11" s="258"/>
      <c r="AW11" s="254"/>
      <c r="AX11" s="254"/>
      <c r="AY11" s="254"/>
      <c r="AZ11" s="256"/>
      <c r="BA11" s="256"/>
      <c r="BB11" s="256"/>
      <c r="BC11" s="254"/>
      <c r="BD11" s="259"/>
      <c r="BE11" s="259"/>
      <c r="BF11" s="256"/>
      <c r="BG11" s="258"/>
      <c r="BH11" s="258"/>
      <c r="BI11" s="254"/>
      <c r="BJ11" s="259"/>
      <c r="BK11" s="259"/>
      <c r="BL11" s="256"/>
      <c r="BM11" s="258"/>
      <c r="BN11" s="258"/>
      <c r="BO11" s="202">
        <v>220</v>
      </c>
      <c r="BP11" s="240">
        <v>21</v>
      </c>
      <c r="BQ11" s="67"/>
      <c r="BV11" s="224">
        <v>80</v>
      </c>
      <c r="BW11" s="222">
        <v>11</v>
      </c>
    </row>
    <row r="12" spans="1:75" s="18" customFormat="1" ht="54" customHeight="1">
      <c r="A12" s="263">
        <v>5</v>
      </c>
      <c r="B12" s="169" t="s">
        <v>1808</v>
      </c>
      <c r="C12" s="264">
        <f>IF(ISERROR(VLOOKUP(B12,'KAYIT LİSTESİ'!$B$4:$H$904,2,0)),"",(VLOOKUP(B12,'KAYIT LİSTESİ'!$B$4:$H$904,2,0)))</f>
        <v>232</v>
      </c>
      <c r="D12" s="265">
        <f>IF(ISERROR(VLOOKUP(B12,'KAYIT LİSTESİ'!$B$4:$H$904,4,0)),"",(VLOOKUP(B12,'KAYIT LİSTESİ'!$B$4:$H$904,4,0)))</f>
        <v>32992</v>
      </c>
      <c r="E12" s="266" t="str">
        <f>IF(ISERROR(VLOOKUP(B12,'KAYIT LİSTESİ'!$B$4:$H$904,5,0)),"",(VLOOKUP(B12,'KAYIT LİSTESİ'!$B$4:$H$904,5,0)))</f>
        <v>ÇAĞLA FADILLIOĞLU</v>
      </c>
      <c r="F12" s="266" t="str">
        <f>IF(ISERROR(VLOOKUP(B12,'KAYIT LİSTESİ'!$B$4:$H$904,6,0)),"",(VLOOKUP(B12,'KAYIT LİSTESİ'!$B$4:$H$904,6,0)))</f>
        <v>İSTANBUL-BOĞAZİÇİ ÜNİVERSİTESİ</v>
      </c>
      <c r="G12" s="254" t="s">
        <v>1835</v>
      </c>
      <c r="H12" s="254" t="s">
        <v>1835</v>
      </c>
      <c r="I12" s="254" t="s">
        <v>1838</v>
      </c>
      <c r="J12" s="255" t="s">
        <v>1835</v>
      </c>
      <c r="K12" s="256" t="s">
        <v>1835</v>
      </c>
      <c r="L12" s="256" t="s">
        <v>1838</v>
      </c>
      <c r="M12" s="254" t="s">
        <v>1835</v>
      </c>
      <c r="N12" s="257" t="s">
        <v>1835</v>
      </c>
      <c r="O12" s="254" t="s">
        <v>1835</v>
      </c>
      <c r="P12" s="256"/>
      <c r="Q12" s="256"/>
      <c r="R12" s="256"/>
      <c r="S12" s="254"/>
      <c r="T12" s="254"/>
      <c r="U12" s="254"/>
      <c r="V12" s="256"/>
      <c r="W12" s="256"/>
      <c r="X12" s="256"/>
      <c r="Y12" s="254"/>
      <c r="Z12" s="254"/>
      <c r="AA12" s="254"/>
      <c r="AB12" s="256"/>
      <c r="AC12" s="256"/>
      <c r="AD12" s="256"/>
      <c r="AE12" s="254"/>
      <c r="AF12" s="254"/>
      <c r="AG12" s="254"/>
      <c r="AH12" s="256"/>
      <c r="AI12" s="256"/>
      <c r="AJ12" s="256"/>
      <c r="AK12" s="254"/>
      <c r="AL12" s="254"/>
      <c r="AM12" s="254"/>
      <c r="AN12" s="256"/>
      <c r="AO12" s="256"/>
      <c r="AP12" s="256"/>
      <c r="AQ12" s="254"/>
      <c r="AR12" s="254"/>
      <c r="AS12" s="254"/>
      <c r="AT12" s="256"/>
      <c r="AU12" s="258"/>
      <c r="AV12" s="258"/>
      <c r="AW12" s="259"/>
      <c r="AX12" s="259"/>
      <c r="AY12" s="259"/>
      <c r="AZ12" s="258"/>
      <c r="BA12" s="258"/>
      <c r="BB12" s="258"/>
      <c r="BC12" s="259"/>
      <c r="BD12" s="259"/>
      <c r="BE12" s="259"/>
      <c r="BF12" s="258"/>
      <c r="BG12" s="258"/>
      <c r="BH12" s="258"/>
      <c r="BI12" s="259"/>
      <c r="BJ12" s="259"/>
      <c r="BK12" s="259"/>
      <c r="BL12" s="258"/>
      <c r="BM12" s="258"/>
      <c r="BN12" s="258"/>
      <c r="BO12" s="202">
        <v>220</v>
      </c>
      <c r="BP12" s="240">
        <v>20</v>
      </c>
      <c r="BQ12" s="67"/>
      <c r="BV12" s="224">
        <v>82</v>
      </c>
      <c r="BW12" s="222">
        <v>12</v>
      </c>
    </row>
    <row r="13" spans="1:75" s="18" customFormat="1" ht="54" customHeight="1">
      <c r="A13" s="263">
        <v>6</v>
      </c>
      <c r="B13" s="169" t="s">
        <v>1803</v>
      </c>
      <c r="C13" s="264">
        <f>IF(ISERROR(VLOOKUP(B13,'KAYIT LİSTESİ'!$B$4:$H$904,2,0)),"",(VLOOKUP(B13,'KAYIT LİSTESİ'!$B$4:$H$904,2,0)))</f>
        <v>92</v>
      </c>
      <c r="D13" s="265">
        <f>IF(ISERROR(VLOOKUP(B13,'KAYIT LİSTESİ'!$B$4:$H$904,4,0)),"",(VLOOKUP(B13,'KAYIT LİSTESİ'!$B$4:$H$904,4,0)))</f>
        <v>0</v>
      </c>
      <c r="E13" s="266" t="str">
        <f>IF(ISERROR(VLOOKUP(B13,'KAYIT LİSTESİ'!$B$4:$H$904,5,0)),"",(VLOOKUP(B13,'KAYIT LİSTESİ'!$B$4:$H$904,5,0)))</f>
        <v>NİMET ŞANLI</v>
      </c>
      <c r="F13" s="266" t="str">
        <f>IF(ISERROR(VLOOKUP(B13,'KAYIT LİSTESİ'!$B$4:$H$904,6,0)),"",(VLOOKUP(B13,'KAYIT LİSTESİ'!$B$4:$H$904,6,0)))</f>
        <v>KÜTAHYA-DUMLUPINAR ÜNİVERSİTESİ</v>
      </c>
      <c r="G13" s="254" t="s">
        <v>1838</v>
      </c>
      <c r="H13" s="254"/>
      <c r="I13" s="254"/>
      <c r="J13" s="255" t="s">
        <v>1835</v>
      </c>
      <c r="K13" s="256" t="s">
        <v>1835</v>
      </c>
      <c r="L13" s="256" t="s">
        <v>1835</v>
      </c>
      <c r="M13" s="254"/>
      <c r="N13" s="257"/>
      <c r="O13" s="254"/>
      <c r="P13" s="256"/>
      <c r="Q13" s="256"/>
      <c r="R13" s="256"/>
      <c r="S13" s="254"/>
      <c r="T13" s="254"/>
      <c r="U13" s="254"/>
      <c r="V13" s="256"/>
      <c r="W13" s="256"/>
      <c r="X13" s="256"/>
      <c r="Y13" s="254"/>
      <c r="Z13" s="254"/>
      <c r="AA13" s="254"/>
      <c r="AB13" s="256"/>
      <c r="AC13" s="256"/>
      <c r="AD13" s="256"/>
      <c r="AE13" s="254"/>
      <c r="AF13" s="254"/>
      <c r="AG13" s="254"/>
      <c r="AH13" s="256"/>
      <c r="AI13" s="256"/>
      <c r="AJ13" s="256"/>
      <c r="AK13" s="254"/>
      <c r="AL13" s="254"/>
      <c r="AM13" s="254"/>
      <c r="AN13" s="256"/>
      <c r="AO13" s="256"/>
      <c r="AP13" s="256"/>
      <c r="AQ13" s="254"/>
      <c r="AR13" s="254"/>
      <c r="AS13" s="254"/>
      <c r="AT13" s="256"/>
      <c r="AU13" s="258"/>
      <c r="AV13" s="258"/>
      <c r="AW13" s="254"/>
      <c r="AX13" s="254"/>
      <c r="AY13" s="254"/>
      <c r="AZ13" s="256"/>
      <c r="BA13" s="256"/>
      <c r="BB13" s="256"/>
      <c r="BC13" s="254"/>
      <c r="BD13" s="259"/>
      <c r="BE13" s="259"/>
      <c r="BF13" s="256"/>
      <c r="BG13" s="258"/>
      <c r="BH13" s="258"/>
      <c r="BI13" s="254"/>
      <c r="BJ13" s="259"/>
      <c r="BK13" s="259"/>
      <c r="BL13" s="256"/>
      <c r="BM13" s="258"/>
      <c r="BN13" s="258"/>
      <c r="BO13" s="202">
        <v>200</v>
      </c>
      <c r="BP13" s="240">
        <v>19</v>
      </c>
      <c r="BQ13" s="67"/>
      <c r="BV13" s="224">
        <v>84</v>
      </c>
      <c r="BW13" s="222">
        <v>13</v>
      </c>
    </row>
    <row r="14" spans="1:75" s="18" customFormat="1" ht="54" customHeight="1">
      <c r="A14" s="263">
        <v>7</v>
      </c>
      <c r="B14" s="169" t="s">
        <v>1810</v>
      </c>
      <c r="C14" s="264">
        <f>IF(ISERROR(VLOOKUP(B14,'KAYIT LİSTESİ'!$B$4:$H$904,2,0)),"",(VLOOKUP(B14,'KAYIT LİSTESİ'!$B$4:$H$904,2,0)))</f>
        <v>498</v>
      </c>
      <c r="D14" s="265">
        <f>IF(ISERROR(VLOOKUP(B14,'KAYIT LİSTESİ'!$B$4:$H$904,4,0)),"",(VLOOKUP(B14,'KAYIT LİSTESİ'!$B$4:$H$904,4,0)))</f>
        <v>34764</v>
      </c>
      <c r="E14" s="266" t="str">
        <f>IF(ISERROR(VLOOKUP(B14,'KAYIT LİSTESİ'!$B$4:$H$904,5,0)),"",(VLOOKUP(B14,'KAYIT LİSTESİ'!$B$4:$H$904,5,0)))</f>
        <v>NAZMİYE ÇETİNKAYA</v>
      </c>
      <c r="F14" s="266" t="str">
        <f>IF(ISERROR(VLOOKUP(B14,'KAYIT LİSTESİ'!$B$4:$H$904,6,0)),"",(VLOOKUP(B14,'KAYIT LİSTESİ'!$B$4:$H$904,6,0)))</f>
        <v>İSTANBUL-MARMARA ÜNİVERSİTESİ</v>
      </c>
      <c r="G14" s="254" t="s">
        <v>1835</v>
      </c>
      <c r="H14" s="254" t="s">
        <v>1838</v>
      </c>
      <c r="I14" s="254"/>
      <c r="J14" s="255" t="s">
        <v>1835</v>
      </c>
      <c r="K14" s="256" t="s">
        <v>1835</v>
      </c>
      <c r="L14" s="256" t="s">
        <v>1835</v>
      </c>
      <c r="M14" s="254"/>
      <c r="N14" s="257"/>
      <c r="O14" s="254"/>
      <c r="P14" s="256"/>
      <c r="Q14" s="256"/>
      <c r="R14" s="256"/>
      <c r="S14" s="254"/>
      <c r="T14" s="254"/>
      <c r="U14" s="254"/>
      <c r="V14" s="256"/>
      <c r="W14" s="256"/>
      <c r="X14" s="256"/>
      <c r="Y14" s="254"/>
      <c r="Z14" s="254"/>
      <c r="AA14" s="254"/>
      <c r="AB14" s="256"/>
      <c r="AC14" s="256"/>
      <c r="AD14" s="256"/>
      <c r="AE14" s="254"/>
      <c r="AF14" s="254"/>
      <c r="AG14" s="254"/>
      <c r="AH14" s="256"/>
      <c r="AI14" s="256"/>
      <c r="AJ14" s="256"/>
      <c r="AK14" s="254"/>
      <c r="AL14" s="254"/>
      <c r="AM14" s="254"/>
      <c r="AN14" s="256"/>
      <c r="AO14" s="256"/>
      <c r="AP14" s="256"/>
      <c r="AQ14" s="254"/>
      <c r="AR14" s="254"/>
      <c r="AS14" s="254"/>
      <c r="AT14" s="256"/>
      <c r="AU14" s="258"/>
      <c r="AV14" s="258"/>
      <c r="AW14" s="259"/>
      <c r="AX14" s="259"/>
      <c r="AY14" s="259"/>
      <c r="AZ14" s="258"/>
      <c r="BA14" s="258"/>
      <c r="BB14" s="258"/>
      <c r="BC14" s="259"/>
      <c r="BD14" s="259"/>
      <c r="BE14" s="259"/>
      <c r="BF14" s="258"/>
      <c r="BG14" s="258"/>
      <c r="BH14" s="258"/>
      <c r="BI14" s="259"/>
      <c r="BJ14" s="259"/>
      <c r="BK14" s="259"/>
      <c r="BL14" s="258"/>
      <c r="BM14" s="258"/>
      <c r="BN14" s="258"/>
      <c r="BO14" s="202">
        <v>200</v>
      </c>
      <c r="BP14" s="240">
        <v>18</v>
      </c>
      <c r="BQ14" s="67"/>
      <c r="BV14" s="224">
        <v>86</v>
      </c>
      <c r="BW14" s="222">
        <v>14</v>
      </c>
    </row>
    <row r="15" spans="1:75" s="18" customFormat="1" ht="54" customHeight="1">
      <c r="A15" s="263" t="s">
        <v>1827</v>
      </c>
      <c r="B15" s="169" t="s">
        <v>1802</v>
      </c>
      <c r="C15" s="264">
        <f>IF(ISERROR(VLOOKUP(B15,'KAYIT LİSTESİ'!$B$4:$H$904,2,0)),"",(VLOOKUP(B15,'KAYIT LİSTESİ'!$B$4:$H$904,2,0)))</f>
        <v>50</v>
      </c>
      <c r="D15" s="265">
        <f>IF(ISERROR(VLOOKUP(B15,'KAYIT LİSTESİ'!$B$4:$H$904,4,0)),"",(VLOOKUP(B15,'KAYIT LİSTESİ'!$B$4:$H$904,4,0)))</f>
        <v>34470</v>
      </c>
      <c r="E15" s="266" t="str">
        <f>IF(ISERROR(VLOOKUP(B15,'KAYIT LİSTESİ'!$B$4:$H$904,5,0)),"",(VLOOKUP(B15,'KAYIT LİSTESİ'!$B$4:$H$904,5,0)))</f>
        <v>F.HİLAL BAYAR</v>
      </c>
      <c r="F15" s="266" t="str">
        <f>IF(ISERROR(VLOOKUP(B15,'KAYIT LİSTESİ'!$B$4:$H$904,6,0)),"",(VLOOKUP(B15,'KAYIT LİSTESİ'!$B$4:$H$904,6,0)))</f>
        <v>AYDIN-ADNAN MENDERES ÜNİVERSİTESİ</v>
      </c>
      <c r="G15" s="254" t="s">
        <v>1835</v>
      </c>
      <c r="H15" s="254" t="s">
        <v>1835</v>
      </c>
      <c r="I15" s="254" t="s">
        <v>1835</v>
      </c>
      <c r="J15" s="255"/>
      <c r="K15" s="256"/>
      <c r="L15" s="256"/>
      <c r="M15" s="254"/>
      <c r="N15" s="257"/>
      <c r="O15" s="254"/>
      <c r="P15" s="256"/>
      <c r="Q15" s="256"/>
      <c r="R15" s="256"/>
      <c r="S15" s="254"/>
      <c r="T15" s="254"/>
      <c r="U15" s="254"/>
      <c r="V15" s="256"/>
      <c r="W15" s="256"/>
      <c r="X15" s="256"/>
      <c r="Y15" s="254"/>
      <c r="Z15" s="254"/>
      <c r="AA15" s="254"/>
      <c r="AB15" s="256"/>
      <c r="AC15" s="256"/>
      <c r="AD15" s="256"/>
      <c r="AE15" s="254"/>
      <c r="AF15" s="254"/>
      <c r="AG15" s="254"/>
      <c r="AH15" s="256"/>
      <c r="AI15" s="256"/>
      <c r="AJ15" s="256"/>
      <c r="AK15" s="254"/>
      <c r="AL15" s="254"/>
      <c r="AM15" s="254"/>
      <c r="AN15" s="256"/>
      <c r="AO15" s="256"/>
      <c r="AP15" s="256"/>
      <c r="AQ15" s="254"/>
      <c r="AR15" s="254"/>
      <c r="AS15" s="254"/>
      <c r="AT15" s="256"/>
      <c r="AU15" s="258"/>
      <c r="AV15" s="258"/>
      <c r="AW15" s="259"/>
      <c r="AX15" s="259"/>
      <c r="AY15" s="259"/>
      <c r="AZ15" s="258"/>
      <c r="BA15" s="258"/>
      <c r="BB15" s="258"/>
      <c r="BC15" s="259"/>
      <c r="BD15" s="259"/>
      <c r="BE15" s="259"/>
      <c r="BF15" s="258"/>
      <c r="BG15" s="258"/>
      <c r="BH15" s="258"/>
      <c r="BI15" s="259"/>
      <c r="BJ15" s="259"/>
      <c r="BK15" s="259"/>
      <c r="BL15" s="258"/>
      <c r="BM15" s="258"/>
      <c r="BN15" s="258"/>
      <c r="BO15" s="202" t="s">
        <v>1836</v>
      </c>
      <c r="BP15" s="240" t="s">
        <v>1827</v>
      </c>
      <c r="BQ15" s="67"/>
      <c r="BV15" s="224">
        <v>88</v>
      </c>
      <c r="BW15" s="222">
        <v>15</v>
      </c>
    </row>
    <row r="16" spans="1:75" s="18" customFormat="1" ht="54" customHeight="1">
      <c r="A16" s="263" t="s">
        <v>1827</v>
      </c>
      <c r="B16" s="169" t="s">
        <v>1805</v>
      </c>
      <c r="C16" s="264">
        <f>IF(ISERROR(VLOOKUP(B16,'KAYIT LİSTESİ'!$B$4:$H$904,2,0)),"",(VLOOKUP(B16,'KAYIT LİSTESİ'!$B$4:$H$904,2,0)))</f>
        <v>143</v>
      </c>
      <c r="D16" s="265">
        <f>IF(ISERROR(VLOOKUP(B16,'KAYIT LİSTESİ'!$B$4:$H$904,4,0)),"",(VLOOKUP(B16,'KAYIT LİSTESİ'!$B$4:$H$904,4,0)))</f>
        <v>34722</v>
      </c>
      <c r="E16" s="266" t="str">
        <f>IF(ISERROR(VLOOKUP(B16,'KAYIT LİSTESİ'!$B$4:$H$904,5,0)),"",(VLOOKUP(B16,'KAYIT LİSTESİ'!$B$4:$H$904,5,0)))</f>
        <v>AYŞE ŞEN</v>
      </c>
      <c r="F16" s="266" t="str">
        <f>IF(ISERROR(VLOOKUP(B16,'KAYIT LİSTESİ'!$B$4:$H$904,6,0)),"",(VLOOKUP(B16,'KAYIT LİSTESİ'!$B$4:$H$904,6,0)))</f>
        <v>SİVAS-CUMHURİYET ÜNİVERSİTESİ</v>
      </c>
      <c r="G16" s="254" t="s">
        <v>1835</v>
      </c>
      <c r="H16" s="254" t="s">
        <v>1835</v>
      </c>
      <c r="I16" s="254" t="s">
        <v>1835</v>
      </c>
      <c r="J16" s="255"/>
      <c r="K16" s="256"/>
      <c r="L16" s="256"/>
      <c r="M16" s="254"/>
      <c r="N16" s="257"/>
      <c r="O16" s="254"/>
      <c r="P16" s="256"/>
      <c r="Q16" s="256"/>
      <c r="R16" s="256"/>
      <c r="S16" s="254"/>
      <c r="T16" s="254"/>
      <c r="U16" s="254"/>
      <c r="V16" s="256"/>
      <c r="W16" s="256"/>
      <c r="X16" s="256"/>
      <c r="Y16" s="254"/>
      <c r="Z16" s="254"/>
      <c r="AA16" s="254"/>
      <c r="AB16" s="256"/>
      <c r="AC16" s="256"/>
      <c r="AD16" s="256"/>
      <c r="AE16" s="254"/>
      <c r="AF16" s="254"/>
      <c r="AG16" s="254"/>
      <c r="AH16" s="256"/>
      <c r="AI16" s="256"/>
      <c r="AJ16" s="256"/>
      <c r="AK16" s="254"/>
      <c r="AL16" s="254"/>
      <c r="AM16" s="254"/>
      <c r="AN16" s="256"/>
      <c r="AO16" s="256"/>
      <c r="AP16" s="256"/>
      <c r="AQ16" s="254"/>
      <c r="AR16" s="254"/>
      <c r="AS16" s="254"/>
      <c r="AT16" s="256"/>
      <c r="AU16" s="258"/>
      <c r="AV16" s="258"/>
      <c r="AW16" s="259"/>
      <c r="AX16" s="259"/>
      <c r="AY16" s="259"/>
      <c r="AZ16" s="258"/>
      <c r="BA16" s="258"/>
      <c r="BB16" s="258"/>
      <c r="BC16" s="259"/>
      <c r="BD16" s="259"/>
      <c r="BE16" s="259"/>
      <c r="BF16" s="258"/>
      <c r="BG16" s="258"/>
      <c r="BH16" s="258"/>
      <c r="BI16" s="259"/>
      <c r="BJ16" s="259"/>
      <c r="BK16" s="259"/>
      <c r="BL16" s="258"/>
      <c r="BM16" s="258"/>
      <c r="BN16" s="258"/>
      <c r="BO16" s="202" t="s">
        <v>1836</v>
      </c>
      <c r="BP16" s="240" t="s">
        <v>1827</v>
      </c>
      <c r="BQ16" s="67"/>
      <c r="BV16" s="224">
        <v>90</v>
      </c>
      <c r="BW16" s="222">
        <v>16</v>
      </c>
    </row>
    <row r="17" spans="1:75" s="18" customFormat="1" ht="54" customHeight="1">
      <c r="A17" s="263" t="s">
        <v>1827</v>
      </c>
      <c r="B17" s="169" t="s">
        <v>1807</v>
      </c>
      <c r="C17" s="264">
        <f>IF(ISERROR(VLOOKUP(B17,'KAYIT LİSTESİ'!$B$4:$H$904,2,0)),"",(VLOOKUP(B17,'KAYIT LİSTESİ'!$B$4:$H$904,2,0)))</f>
        <v>191</v>
      </c>
      <c r="D17" s="265">
        <f>IF(ISERROR(VLOOKUP(B17,'KAYIT LİSTESİ'!$B$4:$H$904,4,0)),"",(VLOOKUP(B17,'KAYIT LİSTESİ'!$B$4:$H$904,4,0)))</f>
        <v>34523</v>
      </c>
      <c r="E17" s="266" t="str">
        <f>IF(ISERROR(VLOOKUP(B17,'KAYIT LİSTESİ'!$B$4:$H$904,5,0)),"",(VLOOKUP(B17,'KAYIT LİSTESİ'!$B$4:$H$904,5,0)))</f>
        <v>BUSE ARIKAZAN</v>
      </c>
      <c r="F17" s="266" t="str">
        <f>IF(ISERROR(VLOOKUP(B17,'KAYIT LİSTESİ'!$B$4:$H$904,6,0)),"",(VLOOKUP(B17,'KAYIT LİSTESİ'!$B$4:$H$904,6,0)))</f>
        <v>ANKARA-HACETTEPE ÜNİVERSİTESİ</v>
      </c>
      <c r="G17" s="254" t="s">
        <v>1827</v>
      </c>
      <c r="H17" s="254"/>
      <c r="I17" s="254"/>
      <c r="J17" s="255" t="s">
        <v>1827</v>
      </c>
      <c r="K17" s="256"/>
      <c r="L17" s="256"/>
      <c r="M17" s="254" t="s">
        <v>1827</v>
      </c>
      <c r="N17" s="257"/>
      <c r="O17" s="254"/>
      <c r="P17" s="256" t="s">
        <v>1827</v>
      </c>
      <c r="Q17" s="256"/>
      <c r="R17" s="256"/>
      <c r="S17" s="254" t="s">
        <v>1827</v>
      </c>
      <c r="T17" s="254"/>
      <c r="U17" s="254"/>
      <c r="V17" s="256" t="s">
        <v>1827</v>
      </c>
      <c r="W17" s="256"/>
      <c r="X17" s="256"/>
      <c r="Y17" s="254" t="s">
        <v>1827</v>
      </c>
      <c r="Z17" s="254"/>
      <c r="AA17" s="254"/>
      <c r="AB17" s="256" t="s">
        <v>1827</v>
      </c>
      <c r="AC17" s="256"/>
      <c r="AD17" s="256"/>
      <c r="AE17" s="254" t="s">
        <v>1827</v>
      </c>
      <c r="AF17" s="254"/>
      <c r="AG17" s="254"/>
      <c r="AH17" s="256" t="s">
        <v>1827</v>
      </c>
      <c r="AI17" s="256"/>
      <c r="AJ17" s="256"/>
      <c r="AK17" s="254" t="s">
        <v>1827</v>
      </c>
      <c r="AL17" s="254"/>
      <c r="AM17" s="254"/>
      <c r="AN17" s="256" t="s">
        <v>1827</v>
      </c>
      <c r="AO17" s="256"/>
      <c r="AP17" s="256"/>
      <c r="AQ17" s="254" t="s">
        <v>1827</v>
      </c>
      <c r="AR17" s="254"/>
      <c r="AS17" s="254"/>
      <c r="AT17" s="256" t="s">
        <v>1835</v>
      </c>
      <c r="AU17" s="258" t="s">
        <v>1835</v>
      </c>
      <c r="AV17" s="258" t="s">
        <v>1835</v>
      </c>
      <c r="AW17" s="259"/>
      <c r="AX17" s="259"/>
      <c r="AY17" s="259"/>
      <c r="AZ17" s="258"/>
      <c r="BA17" s="258"/>
      <c r="BB17" s="258"/>
      <c r="BC17" s="259"/>
      <c r="BD17" s="259"/>
      <c r="BE17" s="259"/>
      <c r="BF17" s="258"/>
      <c r="BG17" s="258"/>
      <c r="BH17" s="258"/>
      <c r="BI17" s="259"/>
      <c r="BJ17" s="259"/>
      <c r="BK17" s="259"/>
      <c r="BL17" s="258"/>
      <c r="BM17" s="258"/>
      <c r="BN17" s="258"/>
      <c r="BO17" s="202" t="s">
        <v>1836</v>
      </c>
      <c r="BP17" s="240" t="s">
        <v>1827</v>
      </c>
      <c r="BQ17" s="67"/>
      <c r="BV17" s="224">
        <v>92</v>
      </c>
      <c r="BW17" s="222">
        <v>17</v>
      </c>
    </row>
    <row r="18" spans="1:75" s="18" customFormat="1" ht="54" customHeight="1">
      <c r="A18" s="263" t="s">
        <v>1827</v>
      </c>
      <c r="B18" s="169" t="s">
        <v>1809</v>
      </c>
      <c r="C18" s="264">
        <f>IF(ISERROR(VLOOKUP(B18,'KAYIT LİSTESİ'!$B$4:$H$904,2,0)),"",(VLOOKUP(B18,'KAYIT LİSTESİ'!$B$4:$H$904,2,0)))</f>
        <v>247</v>
      </c>
      <c r="D18" s="265" t="str">
        <f>IF(ISERROR(VLOOKUP(B18,'KAYIT LİSTESİ'!$B$4:$H$904,4,0)),"",(VLOOKUP(B18,'KAYIT LİSTESİ'!$B$4:$H$904,4,0)))</f>
        <v>01.02.1991</v>
      </c>
      <c r="E18" s="266" t="str">
        <f>IF(ISERROR(VLOOKUP(B18,'KAYIT LİSTESİ'!$B$4:$H$904,5,0)),"",(VLOOKUP(B18,'KAYIT LİSTESİ'!$B$4:$H$904,5,0)))</f>
        <v>NURDAN TORUN</v>
      </c>
      <c r="F18" s="266" t="str">
        <f>IF(ISERROR(VLOOKUP(B18,'KAYIT LİSTESİ'!$B$4:$H$904,6,0)),"",(VLOOKUP(B18,'KAYIT LİSTESİ'!$B$4:$H$904,6,0)))</f>
        <v>ESKİŞEHİR-ANADOLU ÜNİVERSİTESİ</v>
      </c>
      <c r="G18" s="254" t="s">
        <v>1835</v>
      </c>
      <c r="H18" s="254" t="s">
        <v>1835</v>
      </c>
      <c r="I18" s="254" t="s">
        <v>1835</v>
      </c>
      <c r="J18" s="255"/>
      <c r="K18" s="256"/>
      <c r="L18" s="256"/>
      <c r="M18" s="254"/>
      <c r="N18" s="257"/>
      <c r="O18" s="254"/>
      <c r="P18" s="256"/>
      <c r="Q18" s="256"/>
      <c r="R18" s="256"/>
      <c r="S18" s="254"/>
      <c r="T18" s="254"/>
      <c r="U18" s="254"/>
      <c r="V18" s="256"/>
      <c r="W18" s="256"/>
      <c r="X18" s="256"/>
      <c r="Y18" s="254"/>
      <c r="Z18" s="254"/>
      <c r="AA18" s="254"/>
      <c r="AB18" s="256"/>
      <c r="AC18" s="256"/>
      <c r="AD18" s="256"/>
      <c r="AE18" s="254"/>
      <c r="AF18" s="254"/>
      <c r="AG18" s="254"/>
      <c r="AH18" s="256"/>
      <c r="AI18" s="256"/>
      <c r="AJ18" s="256"/>
      <c r="AK18" s="254"/>
      <c r="AL18" s="254"/>
      <c r="AM18" s="254"/>
      <c r="AN18" s="256"/>
      <c r="AO18" s="256"/>
      <c r="AP18" s="256"/>
      <c r="AQ18" s="254"/>
      <c r="AR18" s="254"/>
      <c r="AS18" s="254"/>
      <c r="AT18" s="256"/>
      <c r="AU18" s="258"/>
      <c r="AV18" s="258"/>
      <c r="AW18" s="259"/>
      <c r="AX18" s="259"/>
      <c r="AY18" s="259"/>
      <c r="AZ18" s="258"/>
      <c r="BA18" s="258"/>
      <c r="BB18" s="258"/>
      <c r="BC18" s="259"/>
      <c r="BD18" s="259"/>
      <c r="BE18" s="259"/>
      <c r="BF18" s="258"/>
      <c r="BG18" s="258"/>
      <c r="BH18" s="258"/>
      <c r="BI18" s="259"/>
      <c r="BJ18" s="259"/>
      <c r="BK18" s="259"/>
      <c r="BL18" s="258"/>
      <c r="BM18" s="258"/>
      <c r="BN18" s="258"/>
      <c r="BO18" s="202" t="s">
        <v>1836</v>
      </c>
      <c r="BP18" s="240" t="s">
        <v>1827</v>
      </c>
      <c r="BQ18" s="67"/>
      <c r="BV18" s="224">
        <v>94</v>
      </c>
      <c r="BW18" s="222">
        <v>18</v>
      </c>
    </row>
    <row r="19" spans="1:75" s="18" customFormat="1" ht="54" customHeight="1">
      <c r="A19" s="263" t="s">
        <v>1827</v>
      </c>
      <c r="B19" s="169" t="s">
        <v>1811</v>
      </c>
      <c r="C19" s="264">
        <f>IF(ISERROR(VLOOKUP(B19,'KAYIT LİSTESİ'!$B$4:$H$904,2,0)),"",(VLOOKUP(B19,'KAYIT LİSTESİ'!$B$4:$H$904,2,0)))</f>
        <v>274</v>
      </c>
      <c r="D19" s="265">
        <f>IF(ISERROR(VLOOKUP(B19,'KAYIT LİSTESİ'!$B$4:$H$904,4,0)),"",(VLOOKUP(B19,'KAYIT LİSTESİ'!$B$4:$H$904,4,0)))</f>
        <v>35431</v>
      </c>
      <c r="E19" s="266" t="str">
        <f>IF(ISERROR(VLOOKUP(B19,'KAYIT LİSTESİ'!$B$4:$H$904,5,0)),"",(VLOOKUP(B19,'KAYIT LİSTESİ'!$B$4:$H$904,5,0)))</f>
        <v>GÜLCAN ÖZ</v>
      </c>
      <c r="F19" s="266" t="str">
        <f>IF(ISERROR(VLOOKUP(B19,'KAYIT LİSTESİ'!$B$4:$H$904,6,0)),"",(VLOOKUP(B19,'KAYIT LİSTESİ'!$B$4:$H$904,6,0)))</f>
        <v>MUĞLA-MUĞLA SITKI KOÇMAN ÜNİVERSİTESİ</v>
      </c>
      <c r="G19" s="254" t="s">
        <v>1835</v>
      </c>
      <c r="H19" s="254" t="s">
        <v>1835</v>
      </c>
      <c r="I19" s="254" t="s">
        <v>1835</v>
      </c>
      <c r="J19" s="255"/>
      <c r="K19" s="256"/>
      <c r="L19" s="256"/>
      <c r="M19" s="254"/>
      <c r="N19" s="257"/>
      <c r="O19" s="254"/>
      <c r="P19" s="256"/>
      <c r="Q19" s="256"/>
      <c r="R19" s="256"/>
      <c r="S19" s="254"/>
      <c r="T19" s="254"/>
      <c r="U19" s="254"/>
      <c r="V19" s="256"/>
      <c r="W19" s="256"/>
      <c r="X19" s="256"/>
      <c r="Y19" s="254"/>
      <c r="Z19" s="254"/>
      <c r="AA19" s="254"/>
      <c r="AB19" s="256"/>
      <c r="AC19" s="256"/>
      <c r="AD19" s="256"/>
      <c r="AE19" s="254"/>
      <c r="AF19" s="254"/>
      <c r="AG19" s="254"/>
      <c r="AH19" s="256"/>
      <c r="AI19" s="256"/>
      <c r="AJ19" s="256"/>
      <c r="AK19" s="254"/>
      <c r="AL19" s="254"/>
      <c r="AM19" s="254"/>
      <c r="AN19" s="256"/>
      <c r="AO19" s="256"/>
      <c r="AP19" s="256"/>
      <c r="AQ19" s="254"/>
      <c r="AR19" s="254"/>
      <c r="AS19" s="254"/>
      <c r="AT19" s="256"/>
      <c r="AU19" s="258"/>
      <c r="AV19" s="258"/>
      <c r="AW19" s="259"/>
      <c r="AX19" s="259"/>
      <c r="AY19" s="259"/>
      <c r="AZ19" s="258"/>
      <c r="BA19" s="258"/>
      <c r="BB19" s="258"/>
      <c r="BC19" s="259"/>
      <c r="BD19" s="259"/>
      <c r="BE19" s="259"/>
      <c r="BF19" s="258"/>
      <c r="BG19" s="258"/>
      <c r="BH19" s="258"/>
      <c r="BI19" s="259"/>
      <c r="BJ19" s="259"/>
      <c r="BK19" s="259"/>
      <c r="BL19" s="258"/>
      <c r="BM19" s="258"/>
      <c r="BN19" s="258"/>
      <c r="BO19" s="202" t="s">
        <v>1836</v>
      </c>
      <c r="BP19" s="240" t="s">
        <v>1827</v>
      </c>
      <c r="BQ19" s="67"/>
      <c r="BV19" s="224">
        <v>96</v>
      </c>
      <c r="BW19" s="222">
        <v>19</v>
      </c>
    </row>
    <row r="20" spans="1:75" s="18" customFormat="1" ht="54" customHeight="1">
      <c r="A20" s="263"/>
      <c r="B20" s="169" t="s">
        <v>1812</v>
      </c>
      <c r="C20" s="264" t="str">
        <f>IF(ISERROR(VLOOKUP(B20,'KAYIT LİSTESİ'!$B$4:$H$904,2,0)),"",(VLOOKUP(B20,'KAYIT LİSTESİ'!$B$4:$H$904,2,0)))</f>
        <v/>
      </c>
      <c r="D20" s="265" t="str">
        <f>IF(ISERROR(VLOOKUP(B20,'KAYIT LİSTESİ'!$B$4:$H$904,4,0)),"",(VLOOKUP(B20,'KAYIT LİSTESİ'!$B$4:$H$904,4,0)))</f>
        <v/>
      </c>
      <c r="E20" s="266" t="str">
        <f>IF(ISERROR(VLOOKUP(B20,'KAYIT LİSTESİ'!$B$4:$H$904,5,0)),"",(VLOOKUP(B20,'KAYIT LİSTESİ'!$B$4:$H$904,5,0)))</f>
        <v/>
      </c>
      <c r="F20" s="266" t="str">
        <f>IF(ISERROR(VLOOKUP(B20,'KAYIT LİSTESİ'!$B$4:$H$904,6,0)),"",(VLOOKUP(B20,'KAYIT LİSTESİ'!$B$4:$H$904,6,0)))</f>
        <v/>
      </c>
      <c r="G20" s="254"/>
      <c r="H20" s="254"/>
      <c r="I20" s="254"/>
      <c r="J20" s="255"/>
      <c r="K20" s="256"/>
      <c r="L20" s="256"/>
      <c r="M20" s="254"/>
      <c r="N20" s="257"/>
      <c r="O20" s="254"/>
      <c r="P20" s="256"/>
      <c r="Q20" s="256"/>
      <c r="R20" s="256"/>
      <c r="S20" s="254"/>
      <c r="T20" s="254"/>
      <c r="U20" s="254"/>
      <c r="V20" s="256"/>
      <c r="W20" s="256"/>
      <c r="X20" s="256"/>
      <c r="Y20" s="254"/>
      <c r="Z20" s="254"/>
      <c r="AA20" s="254"/>
      <c r="AB20" s="256"/>
      <c r="AC20" s="256"/>
      <c r="AD20" s="256"/>
      <c r="AE20" s="254"/>
      <c r="AF20" s="254"/>
      <c r="AG20" s="254"/>
      <c r="AH20" s="256"/>
      <c r="AI20" s="256"/>
      <c r="AJ20" s="256"/>
      <c r="AK20" s="254"/>
      <c r="AL20" s="254"/>
      <c r="AM20" s="254"/>
      <c r="AN20" s="256"/>
      <c r="AO20" s="256"/>
      <c r="AP20" s="256"/>
      <c r="AQ20" s="254"/>
      <c r="AR20" s="254"/>
      <c r="AS20" s="254"/>
      <c r="AT20" s="256"/>
      <c r="AU20" s="258"/>
      <c r="AV20" s="258"/>
      <c r="AW20" s="259"/>
      <c r="AX20" s="259"/>
      <c r="AY20" s="259"/>
      <c r="AZ20" s="258"/>
      <c r="BA20" s="258"/>
      <c r="BB20" s="258"/>
      <c r="BC20" s="259"/>
      <c r="BD20" s="259"/>
      <c r="BE20" s="259"/>
      <c r="BF20" s="258"/>
      <c r="BG20" s="258"/>
      <c r="BH20" s="258"/>
      <c r="BI20" s="259"/>
      <c r="BJ20" s="259"/>
      <c r="BK20" s="259"/>
      <c r="BL20" s="258"/>
      <c r="BM20" s="258"/>
      <c r="BN20" s="258"/>
      <c r="BO20" s="202"/>
      <c r="BP20" s="240"/>
      <c r="BQ20" s="67"/>
      <c r="BV20" s="224">
        <v>98</v>
      </c>
      <c r="BW20" s="222">
        <v>20</v>
      </c>
    </row>
    <row r="21" spans="1:75" s="18" customFormat="1" ht="54" customHeight="1">
      <c r="A21" s="263"/>
      <c r="B21" s="169" t="s">
        <v>1813</v>
      </c>
      <c r="C21" s="264" t="str">
        <f>IF(ISERROR(VLOOKUP(B21,'KAYIT LİSTESİ'!$B$4:$H$904,2,0)),"",(VLOOKUP(B21,'KAYIT LİSTESİ'!$B$4:$H$904,2,0)))</f>
        <v/>
      </c>
      <c r="D21" s="265" t="str">
        <f>IF(ISERROR(VLOOKUP(B21,'KAYIT LİSTESİ'!$B$4:$H$904,4,0)),"",(VLOOKUP(B21,'KAYIT LİSTESİ'!$B$4:$H$904,4,0)))</f>
        <v/>
      </c>
      <c r="E21" s="266" t="str">
        <f>IF(ISERROR(VLOOKUP(B21,'KAYIT LİSTESİ'!$B$4:$H$904,5,0)),"",(VLOOKUP(B21,'KAYIT LİSTESİ'!$B$4:$H$904,5,0)))</f>
        <v/>
      </c>
      <c r="F21" s="266" t="str">
        <f>IF(ISERROR(VLOOKUP(B21,'KAYIT LİSTESİ'!$B$4:$H$904,6,0)),"",(VLOOKUP(B21,'KAYIT LİSTESİ'!$B$4:$H$904,6,0)))</f>
        <v/>
      </c>
      <c r="G21" s="254"/>
      <c r="H21" s="254"/>
      <c r="I21" s="254"/>
      <c r="J21" s="255"/>
      <c r="K21" s="256"/>
      <c r="L21" s="256"/>
      <c r="M21" s="254"/>
      <c r="N21" s="257"/>
      <c r="O21" s="254"/>
      <c r="P21" s="256"/>
      <c r="Q21" s="256"/>
      <c r="R21" s="256"/>
      <c r="S21" s="254"/>
      <c r="T21" s="254"/>
      <c r="U21" s="254"/>
      <c r="V21" s="256"/>
      <c r="W21" s="256"/>
      <c r="X21" s="256"/>
      <c r="Y21" s="254"/>
      <c r="Z21" s="254"/>
      <c r="AA21" s="254"/>
      <c r="AB21" s="256"/>
      <c r="AC21" s="256"/>
      <c r="AD21" s="256"/>
      <c r="AE21" s="254"/>
      <c r="AF21" s="254"/>
      <c r="AG21" s="254"/>
      <c r="AH21" s="256"/>
      <c r="AI21" s="256"/>
      <c r="AJ21" s="256"/>
      <c r="AK21" s="254"/>
      <c r="AL21" s="254"/>
      <c r="AM21" s="254"/>
      <c r="AN21" s="256"/>
      <c r="AO21" s="256"/>
      <c r="AP21" s="256"/>
      <c r="AQ21" s="254"/>
      <c r="AR21" s="254"/>
      <c r="AS21" s="254"/>
      <c r="AT21" s="256"/>
      <c r="AU21" s="258"/>
      <c r="AV21" s="258"/>
      <c r="AW21" s="259"/>
      <c r="AX21" s="259"/>
      <c r="AY21" s="259"/>
      <c r="AZ21" s="258"/>
      <c r="BA21" s="258"/>
      <c r="BB21" s="258"/>
      <c r="BC21" s="259"/>
      <c r="BD21" s="259"/>
      <c r="BE21" s="259"/>
      <c r="BF21" s="258"/>
      <c r="BG21" s="258"/>
      <c r="BH21" s="258"/>
      <c r="BI21" s="259"/>
      <c r="BJ21" s="259"/>
      <c r="BK21" s="259"/>
      <c r="BL21" s="258"/>
      <c r="BM21" s="258"/>
      <c r="BN21" s="258"/>
      <c r="BO21" s="202"/>
      <c r="BP21" s="240"/>
      <c r="BQ21" s="67"/>
      <c r="BV21" s="224">
        <v>100</v>
      </c>
      <c r="BW21" s="222">
        <v>21</v>
      </c>
    </row>
    <row r="22" spans="1:75" s="18" customFormat="1" ht="54" customHeight="1">
      <c r="A22" s="263"/>
      <c r="B22" s="169" t="s">
        <v>1814</v>
      </c>
      <c r="C22" s="264" t="str">
        <f>IF(ISERROR(VLOOKUP(B22,'KAYIT LİSTESİ'!$B$4:$H$904,2,0)),"",(VLOOKUP(B22,'KAYIT LİSTESİ'!$B$4:$H$904,2,0)))</f>
        <v/>
      </c>
      <c r="D22" s="265" t="str">
        <f>IF(ISERROR(VLOOKUP(B22,'KAYIT LİSTESİ'!$B$4:$H$904,4,0)),"",(VLOOKUP(B22,'KAYIT LİSTESİ'!$B$4:$H$904,4,0)))</f>
        <v/>
      </c>
      <c r="E22" s="266" t="str">
        <f>IF(ISERROR(VLOOKUP(B22,'KAYIT LİSTESİ'!$B$4:$H$904,5,0)),"",(VLOOKUP(B22,'KAYIT LİSTESİ'!$B$4:$H$904,5,0)))</f>
        <v/>
      </c>
      <c r="F22" s="266" t="str">
        <f>IF(ISERROR(VLOOKUP(B22,'KAYIT LİSTESİ'!$B$4:$H$904,6,0)),"",(VLOOKUP(B22,'KAYIT LİSTESİ'!$B$4:$H$904,6,0)))</f>
        <v/>
      </c>
      <c r="G22" s="254"/>
      <c r="H22" s="254"/>
      <c r="I22" s="254"/>
      <c r="J22" s="255"/>
      <c r="K22" s="256"/>
      <c r="L22" s="256"/>
      <c r="M22" s="254"/>
      <c r="N22" s="257"/>
      <c r="O22" s="254"/>
      <c r="P22" s="256"/>
      <c r="Q22" s="256"/>
      <c r="R22" s="256"/>
      <c r="S22" s="254"/>
      <c r="T22" s="254"/>
      <c r="U22" s="254"/>
      <c r="V22" s="256"/>
      <c r="W22" s="256"/>
      <c r="X22" s="256"/>
      <c r="Y22" s="254"/>
      <c r="Z22" s="254"/>
      <c r="AA22" s="254"/>
      <c r="AB22" s="256"/>
      <c r="AC22" s="256"/>
      <c r="AD22" s="256"/>
      <c r="AE22" s="254"/>
      <c r="AF22" s="254"/>
      <c r="AG22" s="254"/>
      <c r="AH22" s="256"/>
      <c r="AI22" s="256"/>
      <c r="AJ22" s="256"/>
      <c r="AK22" s="254"/>
      <c r="AL22" s="254"/>
      <c r="AM22" s="254"/>
      <c r="AN22" s="256"/>
      <c r="AO22" s="256"/>
      <c r="AP22" s="256"/>
      <c r="AQ22" s="254"/>
      <c r="AR22" s="254"/>
      <c r="AS22" s="254"/>
      <c r="AT22" s="256"/>
      <c r="AU22" s="258"/>
      <c r="AV22" s="258"/>
      <c r="AW22" s="259"/>
      <c r="AX22" s="259"/>
      <c r="AY22" s="259"/>
      <c r="AZ22" s="258"/>
      <c r="BA22" s="258"/>
      <c r="BB22" s="258"/>
      <c r="BC22" s="259"/>
      <c r="BD22" s="259"/>
      <c r="BE22" s="259"/>
      <c r="BF22" s="258"/>
      <c r="BG22" s="258"/>
      <c r="BH22" s="258"/>
      <c r="BI22" s="259"/>
      <c r="BJ22" s="259"/>
      <c r="BK22" s="259"/>
      <c r="BL22" s="258"/>
      <c r="BM22" s="258"/>
      <c r="BN22" s="258"/>
      <c r="BO22" s="202"/>
      <c r="BP22" s="240"/>
      <c r="BQ22" s="67"/>
      <c r="BV22" s="224"/>
      <c r="BW22" s="222"/>
    </row>
    <row r="23" spans="1:75" s="18" customFormat="1" ht="54" customHeight="1">
      <c r="A23" s="263"/>
      <c r="B23" s="169" t="s">
        <v>1815</v>
      </c>
      <c r="C23" s="264" t="str">
        <f>IF(ISERROR(VLOOKUP(B23,'KAYIT LİSTESİ'!$B$4:$H$904,2,0)),"",(VLOOKUP(B23,'KAYIT LİSTESİ'!$B$4:$H$904,2,0)))</f>
        <v/>
      </c>
      <c r="D23" s="265" t="str">
        <f>IF(ISERROR(VLOOKUP(B23,'KAYIT LİSTESİ'!$B$4:$H$904,4,0)),"",(VLOOKUP(B23,'KAYIT LİSTESİ'!$B$4:$H$904,4,0)))</f>
        <v/>
      </c>
      <c r="E23" s="266" t="str">
        <f>IF(ISERROR(VLOOKUP(B23,'KAYIT LİSTESİ'!$B$4:$H$904,5,0)),"",(VLOOKUP(B23,'KAYIT LİSTESİ'!$B$4:$H$904,5,0)))</f>
        <v/>
      </c>
      <c r="F23" s="266" t="str">
        <f>IF(ISERROR(VLOOKUP(B23,'KAYIT LİSTESİ'!$B$4:$H$904,6,0)),"",(VLOOKUP(B23,'KAYIT LİSTESİ'!$B$4:$H$904,6,0)))</f>
        <v/>
      </c>
      <c r="G23" s="254"/>
      <c r="H23" s="254"/>
      <c r="I23" s="254"/>
      <c r="J23" s="255"/>
      <c r="K23" s="256"/>
      <c r="L23" s="256"/>
      <c r="M23" s="254"/>
      <c r="N23" s="257"/>
      <c r="O23" s="254"/>
      <c r="P23" s="256"/>
      <c r="Q23" s="256"/>
      <c r="R23" s="256"/>
      <c r="S23" s="254"/>
      <c r="T23" s="254"/>
      <c r="U23" s="254"/>
      <c r="V23" s="256"/>
      <c r="W23" s="256"/>
      <c r="X23" s="256"/>
      <c r="Y23" s="254"/>
      <c r="Z23" s="254"/>
      <c r="AA23" s="254"/>
      <c r="AB23" s="256"/>
      <c r="AC23" s="256"/>
      <c r="AD23" s="256"/>
      <c r="AE23" s="254"/>
      <c r="AF23" s="254"/>
      <c r="AG23" s="254"/>
      <c r="AH23" s="256"/>
      <c r="AI23" s="256"/>
      <c r="AJ23" s="256"/>
      <c r="AK23" s="254"/>
      <c r="AL23" s="254"/>
      <c r="AM23" s="254"/>
      <c r="AN23" s="256"/>
      <c r="AO23" s="256"/>
      <c r="AP23" s="256"/>
      <c r="AQ23" s="254"/>
      <c r="AR23" s="254"/>
      <c r="AS23" s="254"/>
      <c r="AT23" s="256"/>
      <c r="AU23" s="258"/>
      <c r="AV23" s="258"/>
      <c r="AW23" s="259"/>
      <c r="AX23" s="259"/>
      <c r="AY23" s="259"/>
      <c r="AZ23" s="258"/>
      <c r="BA23" s="258"/>
      <c r="BB23" s="258"/>
      <c r="BC23" s="259"/>
      <c r="BD23" s="259"/>
      <c r="BE23" s="259"/>
      <c r="BF23" s="258"/>
      <c r="BG23" s="258"/>
      <c r="BH23" s="258"/>
      <c r="BI23" s="259"/>
      <c r="BJ23" s="259"/>
      <c r="BK23" s="259"/>
      <c r="BL23" s="258"/>
      <c r="BM23" s="258"/>
      <c r="BN23" s="258"/>
      <c r="BO23" s="202"/>
      <c r="BP23" s="240"/>
      <c r="BQ23" s="67"/>
      <c r="BV23" s="224"/>
      <c r="BW23" s="222"/>
    </row>
    <row r="24" spans="1:75" s="18" customFormat="1" ht="54" customHeight="1">
      <c r="A24" s="263"/>
      <c r="B24" s="169" t="s">
        <v>1816</v>
      </c>
      <c r="C24" s="264" t="str">
        <f>IF(ISERROR(VLOOKUP(B24,'KAYIT LİSTESİ'!$B$4:$H$904,2,0)),"",(VLOOKUP(B24,'KAYIT LİSTESİ'!$B$4:$H$904,2,0)))</f>
        <v/>
      </c>
      <c r="D24" s="265" t="str">
        <f>IF(ISERROR(VLOOKUP(B24,'KAYIT LİSTESİ'!$B$4:$H$904,4,0)),"",(VLOOKUP(B24,'KAYIT LİSTESİ'!$B$4:$H$904,4,0)))</f>
        <v/>
      </c>
      <c r="E24" s="266" t="str">
        <f>IF(ISERROR(VLOOKUP(B24,'KAYIT LİSTESİ'!$B$4:$H$904,5,0)),"",(VLOOKUP(B24,'KAYIT LİSTESİ'!$B$4:$H$904,5,0)))</f>
        <v/>
      </c>
      <c r="F24" s="266" t="str">
        <f>IF(ISERROR(VLOOKUP(B24,'KAYIT LİSTESİ'!$B$4:$H$904,6,0)),"",(VLOOKUP(B24,'KAYIT LİSTESİ'!$B$4:$H$904,6,0)))</f>
        <v/>
      </c>
      <c r="G24" s="254"/>
      <c r="H24" s="254"/>
      <c r="I24" s="254"/>
      <c r="J24" s="255"/>
      <c r="K24" s="256"/>
      <c r="L24" s="256"/>
      <c r="M24" s="254"/>
      <c r="N24" s="257"/>
      <c r="O24" s="254"/>
      <c r="P24" s="256"/>
      <c r="Q24" s="256"/>
      <c r="R24" s="256"/>
      <c r="S24" s="254"/>
      <c r="T24" s="254"/>
      <c r="U24" s="254"/>
      <c r="V24" s="256"/>
      <c r="W24" s="256"/>
      <c r="X24" s="256"/>
      <c r="Y24" s="254"/>
      <c r="Z24" s="254"/>
      <c r="AA24" s="254"/>
      <c r="AB24" s="256"/>
      <c r="AC24" s="256"/>
      <c r="AD24" s="256"/>
      <c r="AE24" s="254"/>
      <c r="AF24" s="254"/>
      <c r="AG24" s="254"/>
      <c r="AH24" s="256"/>
      <c r="AI24" s="256"/>
      <c r="AJ24" s="256"/>
      <c r="AK24" s="254"/>
      <c r="AL24" s="254"/>
      <c r="AM24" s="254"/>
      <c r="AN24" s="256"/>
      <c r="AO24" s="256"/>
      <c r="AP24" s="256"/>
      <c r="AQ24" s="254"/>
      <c r="AR24" s="254"/>
      <c r="AS24" s="254"/>
      <c r="AT24" s="256"/>
      <c r="AU24" s="258"/>
      <c r="AV24" s="258"/>
      <c r="AW24" s="259"/>
      <c r="AX24" s="259"/>
      <c r="AY24" s="259"/>
      <c r="AZ24" s="258"/>
      <c r="BA24" s="258"/>
      <c r="BB24" s="258"/>
      <c r="BC24" s="259"/>
      <c r="BD24" s="259"/>
      <c r="BE24" s="259"/>
      <c r="BF24" s="258"/>
      <c r="BG24" s="258"/>
      <c r="BH24" s="258"/>
      <c r="BI24" s="259"/>
      <c r="BJ24" s="259"/>
      <c r="BK24" s="259"/>
      <c r="BL24" s="258"/>
      <c r="BM24" s="258"/>
      <c r="BN24" s="258"/>
      <c r="BO24" s="202"/>
      <c r="BP24" s="240"/>
      <c r="BQ24" s="67"/>
      <c r="BV24" s="224"/>
      <c r="BW24" s="222"/>
    </row>
    <row r="25" spans="1:75" s="18" customFormat="1" ht="54" customHeight="1">
      <c r="A25" s="263"/>
      <c r="B25" s="169" t="s">
        <v>1817</v>
      </c>
      <c r="C25" s="264" t="str">
        <f>IF(ISERROR(VLOOKUP(B25,'KAYIT LİSTESİ'!$B$4:$H$904,2,0)),"",(VLOOKUP(B25,'KAYIT LİSTESİ'!$B$4:$H$904,2,0)))</f>
        <v/>
      </c>
      <c r="D25" s="265" t="str">
        <f>IF(ISERROR(VLOOKUP(B25,'KAYIT LİSTESİ'!$B$4:$H$904,4,0)),"",(VLOOKUP(B25,'KAYIT LİSTESİ'!$B$4:$H$904,4,0)))</f>
        <v/>
      </c>
      <c r="E25" s="266" t="str">
        <f>IF(ISERROR(VLOOKUP(B25,'KAYIT LİSTESİ'!$B$4:$H$904,5,0)),"",(VLOOKUP(B25,'KAYIT LİSTESİ'!$B$4:$H$904,5,0)))</f>
        <v/>
      </c>
      <c r="F25" s="266" t="str">
        <f>IF(ISERROR(VLOOKUP(B25,'KAYIT LİSTESİ'!$B$4:$H$904,6,0)),"",(VLOOKUP(B25,'KAYIT LİSTESİ'!$B$4:$H$904,6,0)))</f>
        <v/>
      </c>
      <c r="G25" s="254"/>
      <c r="H25" s="254"/>
      <c r="I25" s="254"/>
      <c r="J25" s="255"/>
      <c r="K25" s="256"/>
      <c r="L25" s="256"/>
      <c r="M25" s="254"/>
      <c r="N25" s="257"/>
      <c r="O25" s="254"/>
      <c r="P25" s="256"/>
      <c r="Q25" s="256"/>
      <c r="R25" s="256"/>
      <c r="S25" s="254"/>
      <c r="T25" s="254"/>
      <c r="U25" s="254"/>
      <c r="V25" s="256"/>
      <c r="W25" s="256"/>
      <c r="X25" s="256"/>
      <c r="Y25" s="254"/>
      <c r="Z25" s="254"/>
      <c r="AA25" s="254"/>
      <c r="AB25" s="256"/>
      <c r="AC25" s="256"/>
      <c r="AD25" s="256"/>
      <c r="AE25" s="254"/>
      <c r="AF25" s="254"/>
      <c r="AG25" s="254"/>
      <c r="AH25" s="256"/>
      <c r="AI25" s="256"/>
      <c r="AJ25" s="256"/>
      <c r="AK25" s="254"/>
      <c r="AL25" s="254"/>
      <c r="AM25" s="254"/>
      <c r="AN25" s="256"/>
      <c r="AO25" s="256"/>
      <c r="AP25" s="256"/>
      <c r="AQ25" s="254"/>
      <c r="AR25" s="254"/>
      <c r="AS25" s="254"/>
      <c r="AT25" s="256"/>
      <c r="AU25" s="258"/>
      <c r="AV25" s="258"/>
      <c r="AW25" s="259"/>
      <c r="AX25" s="259"/>
      <c r="AY25" s="259"/>
      <c r="AZ25" s="258"/>
      <c r="BA25" s="258"/>
      <c r="BB25" s="258"/>
      <c r="BC25" s="259"/>
      <c r="BD25" s="259"/>
      <c r="BE25" s="259"/>
      <c r="BF25" s="258"/>
      <c r="BG25" s="258"/>
      <c r="BH25" s="258"/>
      <c r="BI25" s="259"/>
      <c r="BJ25" s="259"/>
      <c r="BK25" s="259"/>
      <c r="BL25" s="258"/>
      <c r="BM25" s="258"/>
      <c r="BN25" s="258"/>
      <c r="BO25" s="202"/>
      <c r="BP25" s="240"/>
      <c r="BQ25" s="67"/>
      <c r="BV25" s="224"/>
      <c r="BW25" s="222"/>
    </row>
    <row r="26" spans="1:75" s="18" customFormat="1" ht="54" customHeight="1">
      <c r="A26" s="263"/>
      <c r="B26" s="169" t="s">
        <v>1818</v>
      </c>
      <c r="C26" s="264" t="str">
        <f>IF(ISERROR(VLOOKUP(B26,'KAYIT LİSTESİ'!$B$4:$H$904,2,0)),"",(VLOOKUP(B26,'KAYIT LİSTESİ'!$B$4:$H$904,2,0)))</f>
        <v/>
      </c>
      <c r="D26" s="265" t="str">
        <f>IF(ISERROR(VLOOKUP(B26,'KAYIT LİSTESİ'!$B$4:$H$904,4,0)),"",(VLOOKUP(B26,'KAYIT LİSTESİ'!$B$4:$H$904,4,0)))</f>
        <v/>
      </c>
      <c r="E26" s="266" t="str">
        <f>IF(ISERROR(VLOOKUP(B26,'KAYIT LİSTESİ'!$B$4:$H$904,5,0)),"",(VLOOKUP(B26,'KAYIT LİSTESİ'!$B$4:$H$904,5,0)))</f>
        <v/>
      </c>
      <c r="F26" s="266" t="str">
        <f>IF(ISERROR(VLOOKUP(B26,'KAYIT LİSTESİ'!$B$4:$H$904,6,0)),"",(VLOOKUP(B26,'KAYIT LİSTESİ'!$B$4:$H$904,6,0)))</f>
        <v/>
      </c>
      <c r="G26" s="254"/>
      <c r="H26" s="254"/>
      <c r="I26" s="254"/>
      <c r="J26" s="255"/>
      <c r="K26" s="256"/>
      <c r="L26" s="256"/>
      <c r="M26" s="254"/>
      <c r="N26" s="257"/>
      <c r="O26" s="254"/>
      <c r="P26" s="256"/>
      <c r="Q26" s="256"/>
      <c r="R26" s="256"/>
      <c r="S26" s="254"/>
      <c r="T26" s="254"/>
      <c r="U26" s="254"/>
      <c r="V26" s="256"/>
      <c r="W26" s="256"/>
      <c r="X26" s="256"/>
      <c r="Y26" s="254"/>
      <c r="Z26" s="254"/>
      <c r="AA26" s="254"/>
      <c r="AB26" s="256"/>
      <c r="AC26" s="256"/>
      <c r="AD26" s="256"/>
      <c r="AE26" s="254"/>
      <c r="AF26" s="254"/>
      <c r="AG26" s="254"/>
      <c r="AH26" s="256"/>
      <c r="AI26" s="256"/>
      <c r="AJ26" s="256"/>
      <c r="AK26" s="254"/>
      <c r="AL26" s="254"/>
      <c r="AM26" s="254"/>
      <c r="AN26" s="256"/>
      <c r="AO26" s="256"/>
      <c r="AP26" s="256"/>
      <c r="AQ26" s="254"/>
      <c r="AR26" s="254"/>
      <c r="AS26" s="254"/>
      <c r="AT26" s="256"/>
      <c r="AU26" s="258"/>
      <c r="AV26" s="258"/>
      <c r="AW26" s="259"/>
      <c r="AX26" s="259"/>
      <c r="AY26" s="259"/>
      <c r="AZ26" s="258"/>
      <c r="BA26" s="258"/>
      <c r="BB26" s="258"/>
      <c r="BC26" s="259"/>
      <c r="BD26" s="259"/>
      <c r="BE26" s="259"/>
      <c r="BF26" s="258"/>
      <c r="BG26" s="258"/>
      <c r="BH26" s="258"/>
      <c r="BI26" s="259"/>
      <c r="BJ26" s="259"/>
      <c r="BK26" s="259"/>
      <c r="BL26" s="258"/>
      <c r="BM26" s="258"/>
      <c r="BN26" s="258"/>
      <c r="BO26" s="202"/>
      <c r="BP26" s="240"/>
      <c r="BQ26" s="67"/>
      <c r="BV26" s="224"/>
      <c r="BW26" s="222"/>
    </row>
    <row r="27" spans="1:75" s="18" customFormat="1" ht="54" customHeight="1">
      <c r="A27" s="263"/>
      <c r="B27" s="169" t="s">
        <v>1819</v>
      </c>
      <c r="C27" s="264" t="str">
        <f>IF(ISERROR(VLOOKUP(B27,'KAYIT LİSTESİ'!$B$4:$H$904,2,0)),"",(VLOOKUP(B27,'KAYIT LİSTESİ'!$B$4:$H$904,2,0)))</f>
        <v/>
      </c>
      <c r="D27" s="265" t="str">
        <f>IF(ISERROR(VLOOKUP(B27,'KAYIT LİSTESİ'!$B$4:$H$904,4,0)),"",(VLOOKUP(B27,'KAYIT LİSTESİ'!$B$4:$H$904,4,0)))</f>
        <v/>
      </c>
      <c r="E27" s="266" t="str">
        <f>IF(ISERROR(VLOOKUP(B27,'KAYIT LİSTESİ'!$B$4:$H$904,5,0)),"",(VLOOKUP(B27,'KAYIT LİSTESİ'!$B$4:$H$904,5,0)))</f>
        <v/>
      </c>
      <c r="F27" s="266" t="str">
        <f>IF(ISERROR(VLOOKUP(B27,'KAYIT LİSTESİ'!$B$4:$H$904,6,0)),"",(VLOOKUP(B27,'KAYIT LİSTESİ'!$B$4:$H$904,6,0)))</f>
        <v/>
      </c>
      <c r="G27" s="254"/>
      <c r="H27" s="254"/>
      <c r="I27" s="254"/>
      <c r="J27" s="255"/>
      <c r="K27" s="256"/>
      <c r="L27" s="256"/>
      <c r="M27" s="254"/>
      <c r="N27" s="257"/>
      <c r="O27" s="254"/>
      <c r="P27" s="256"/>
      <c r="Q27" s="256"/>
      <c r="R27" s="256"/>
      <c r="S27" s="254"/>
      <c r="T27" s="254"/>
      <c r="U27" s="254"/>
      <c r="V27" s="256"/>
      <c r="W27" s="256"/>
      <c r="X27" s="256"/>
      <c r="Y27" s="254"/>
      <c r="Z27" s="254"/>
      <c r="AA27" s="254"/>
      <c r="AB27" s="256"/>
      <c r="AC27" s="256"/>
      <c r="AD27" s="256"/>
      <c r="AE27" s="254"/>
      <c r="AF27" s="254"/>
      <c r="AG27" s="254"/>
      <c r="AH27" s="256"/>
      <c r="AI27" s="256"/>
      <c r="AJ27" s="256"/>
      <c r="AK27" s="254"/>
      <c r="AL27" s="254"/>
      <c r="AM27" s="254"/>
      <c r="AN27" s="256"/>
      <c r="AO27" s="256"/>
      <c r="AP27" s="256"/>
      <c r="AQ27" s="254"/>
      <c r="AR27" s="254"/>
      <c r="AS27" s="254"/>
      <c r="AT27" s="256"/>
      <c r="AU27" s="258"/>
      <c r="AV27" s="258"/>
      <c r="AW27" s="259"/>
      <c r="AX27" s="259"/>
      <c r="AY27" s="259"/>
      <c r="AZ27" s="258"/>
      <c r="BA27" s="258"/>
      <c r="BB27" s="258"/>
      <c r="BC27" s="259"/>
      <c r="BD27" s="259"/>
      <c r="BE27" s="259"/>
      <c r="BF27" s="258"/>
      <c r="BG27" s="258"/>
      <c r="BH27" s="258"/>
      <c r="BI27" s="259"/>
      <c r="BJ27" s="259"/>
      <c r="BK27" s="259"/>
      <c r="BL27" s="258"/>
      <c r="BM27" s="258"/>
      <c r="BN27" s="258"/>
      <c r="BO27" s="202"/>
      <c r="BP27" s="240"/>
      <c r="BQ27" s="67"/>
      <c r="BV27" s="224"/>
      <c r="BW27" s="222"/>
    </row>
    <row r="28" spans="1:75" s="18" customFormat="1" ht="54" customHeight="1">
      <c r="A28" s="263"/>
      <c r="B28" s="169" t="s">
        <v>1820</v>
      </c>
      <c r="C28" s="264" t="str">
        <f>IF(ISERROR(VLOOKUP(B28,'KAYIT LİSTESİ'!$B$4:$H$904,2,0)),"",(VLOOKUP(B28,'KAYIT LİSTESİ'!$B$4:$H$904,2,0)))</f>
        <v/>
      </c>
      <c r="D28" s="265" t="str">
        <f>IF(ISERROR(VLOOKUP(B28,'KAYIT LİSTESİ'!$B$4:$H$904,4,0)),"",(VLOOKUP(B28,'KAYIT LİSTESİ'!$B$4:$H$904,4,0)))</f>
        <v/>
      </c>
      <c r="E28" s="266" t="str">
        <f>IF(ISERROR(VLOOKUP(B28,'KAYIT LİSTESİ'!$B$4:$H$904,5,0)),"",(VLOOKUP(B28,'KAYIT LİSTESİ'!$B$4:$H$904,5,0)))</f>
        <v/>
      </c>
      <c r="F28" s="266" t="str">
        <f>IF(ISERROR(VLOOKUP(B28,'KAYIT LİSTESİ'!$B$4:$H$904,6,0)),"",(VLOOKUP(B28,'KAYIT LİSTESİ'!$B$4:$H$904,6,0)))</f>
        <v/>
      </c>
      <c r="G28" s="254"/>
      <c r="H28" s="254"/>
      <c r="I28" s="254"/>
      <c r="J28" s="255"/>
      <c r="K28" s="256"/>
      <c r="L28" s="256"/>
      <c r="M28" s="254"/>
      <c r="N28" s="257"/>
      <c r="O28" s="254"/>
      <c r="P28" s="256"/>
      <c r="Q28" s="256"/>
      <c r="R28" s="256"/>
      <c r="S28" s="254"/>
      <c r="T28" s="254"/>
      <c r="U28" s="254"/>
      <c r="V28" s="256"/>
      <c r="W28" s="256"/>
      <c r="X28" s="256"/>
      <c r="Y28" s="254"/>
      <c r="Z28" s="254"/>
      <c r="AA28" s="254"/>
      <c r="AB28" s="256"/>
      <c r="AC28" s="256"/>
      <c r="AD28" s="256"/>
      <c r="AE28" s="254"/>
      <c r="AF28" s="254"/>
      <c r="AG28" s="254"/>
      <c r="AH28" s="256"/>
      <c r="AI28" s="256"/>
      <c r="AJ28" s="256"/>
      <c r="AK28" s="254"/>
      <c r="AL28" s="254"/>
      <c r="AM28" s="254"/>
      <c r="AN28" s="256"/>
      <c r="AO28" s="256"/>
      <c r="AP28" s="256"/>
      <c r="AQ28" s="254"/>
      <c r="AR28" s="254"/>
      <c r="AS28" s="254"/>
      <c r="AT28" s="256"/>
      <c r="AU28" s="258"/>
      <c r="AV28" s="258"/>
      <c r="AW28" s="259"/>
      <c r="AX28" s="259"/>
      <c r="AY28" s="259"/>
      <c r="AZ28" s="258"/>
      <c r="BA28" s="258"/>
      <c r="BB28" s="258"/>
      <c r="BC28" s="259"/>
      <c r="BD28" s="259"/>
      <c r="BE28" s="259"/>
      <c r="BF28" s="258"/>
      <c r="BG28" s="258"/>
      <c r="BH28" s="258"/>
      <c r="BI28" s="259"/>
      <c r="BJ28" s="259"/>
      <c r="BK28" s="259"/>
      <c r="BL28" s="258"/>
      <c r="BM28" s="258"/>
      <c r="BN28" s="258"/>
      <c r="BO28" s="202"/>
      <c r="BP28" s="240"/>
      <c r="BQ28" s="67"/>
      <c r="BV28" s="224">
        <v>102</v>
      </c>
      <c r="BW28" s="222">
        <v>22</v>
      </c>
    </row>
    <row r="29" spans="1:75" s="18" customFormat="1" ht="54" customHeight="1">
      <c r="A29" s="263"/>
      <c r="B29" s="169" t="s">
        <v>1821</v>
      </c>
      <c r="C29" s="264" t="str">
        <f>IF(ISERROR(VLOOKUP(B29,'KAYIT LİSTESİ'!$B$4:$H$904,2,0)),"",(VLOOKUP(B29,'KAYIT LİSTESİ'!$B$4:$H$904,2,0)))</f>
        <v/>
      </c>
      <c r="D29" s="265" t="str">
        <f>IF(ISERROR(VLOOKUP(B29,'KAYIT LİSTESİ'!$B$4:$H$904,4,0)),"",(VLOOKUP(B29,'KAYIT LİSTESİ'!$B$4:$H$904,4,0)))</f>
        <v/>
      </c>
      <c r="E29" s="266" t="str">
        <f>IF(ISERROR(VLOOKUP(B29,'KAYIT LİSTESİ'!$B$4:$H$904,5,0)),"",(VLOOKUP(B29,'KAYIT LİSTESİ'!$B$4:$H$904,5,0)))</f>
        <v/>
      </c>
      <c r="F29" s="266" t="str">
        <f>IF(ISERROR(VLOOKUP(B29,'KAYIT LİSTESİ'!$B$4:$H$904,6,0)),"",(VLOOKUP(B29,'KAYIT LİSTESİ'!$B$4:$H$904,6,0)))</f>
        <v/>
      </c>
      <c r="G29" s="254"/>
      <c r="H29" s="254"/>
      <c r="I29" s="254"/>
      <c r="J29" s="255"/>
      <c r="K29" s="256"/>
      <c r="L29" s="256"/>
      <c r="M29" s="254"/>
      <c r="N29" s="257"/>
      <c r="O29" s="254"/>
      <c r="P29" s="256"/>
      <c r="Q29" s="256"/>
      <c r="R29" s="256"/>
      <c r="S29" s="254"/>
      <c r="T29" s="254"/>
      <c r="U29" s="254"/>
      <c r="V29" s="256"/>
      <c r="W29" s="256"/>
      <c r="X29" s="256"/>
      <c r="Y29" s="254"/>
      <c r="Z29" s="254"/>
      <c r="AA29" s="254"/>
      <c r="AB29" s="256"/>
      <c r="AC29" s="256"/>
      <c r="AD29" s="256"/>
      <c r="AE29" s="254"/>
      <c r="AF29" s="254"/>
      <c r="AG29" s="254"/>
      <c r="AH29" s="256"/>
      <c r="AI29" s="256"/>
      <c r="AJ29" s="256"/>
      <c r="AK29" s="254"/>
      <c r="AL29" s="254"/>
      <c r="AM29" s="254"/>
      <c r="AN29" s="256"/>
      <c r="AO29" s="256"/>
      <c r="AP29" s="256"/>
      <c r="AQ29" s="254"/>
      <c r="AR29" s="254"/>
      <c r="AS29" s="254"/>
      <c r="AT29" s="256"/>
      <c r="AU29" s="258"/>
      <c r="AV29" s="258"/>
      <c r="AW29" s="259"/>
      <c r="AX29" s="259"/>
      <c r="AY29" s="259"/>
      <c r="AZ29" s="258"/>
      <c r="BA29" s="258"/>
      <c r="BB29" s="258"/>
      <c r="BC29" s="259"/>
      <c r="BD29" s="259"/>
      <c r="BE29" s="259"/>
      <c r="BF29" s="258"/>
      <c r="BG29" s="258"/>
      <c r="BH29" s="258"/>
      <c r="BI29" s="259"/>
      <c r="BJ29" s="259"/>
      <c r="BK29" s="259"/>
      <c r="BL29" s="258"/>
      <c r="BM29" s="258"/>
      <c r="BN29" s="258"/>
      <c r="BO29" s="202"/>
      <c r="BP29" s="240"/>
      <c r="BQ29" s="67"/>
      <c r="BV29" s="224">
        <v>104</v>
      </c>
      <c r="BW29" s="222">
        <v>23</v>
      </c>
    </row>
    <row r="30" spans="1:75" s="18" customFormat="1" ht="54" customHeight="1">
      <c r="A30" s="263"/>
      <c r="B30" s="169" t="s">
        <v>1822</v>
      </c>
      <c r="C30" s="264" t="str">
        <f>IF(ISERROR(VLOOKUP(B30,'KAYIT LİSTESİ'!$B$4:$H$904,2,0)),"",(VLOOKUP(B30,'KAYIT LİSTESİ'!$B$4:$H$904,2,0)))</f>
        <v/>
      </c>
      <c r="D30" s="265" t="str">
        <f>IF(ISERROR(VLOOKUP(B30,'KAYIT LİSTESİ'!$B$4:$H$904,4,0)),"",(VLOOKUP(B30,'KAYIT LİSTESİ'!$B$4:$H$904,4,0)))</f>
        <v/>
      </c>
      <c r="E30" s="266" t="str">
        <f>IF(ISERROR(VLOOKUP(B30,'KAYIT LİSTESİ'!$B$4:$H$904,5,0)),"",(VLOOKUP(B30,'KAYIT LİSTESİ'!$B$4:$H$904,5,0)))</f>
        <v/>
      </c>
      <c r="F30" s="266" t="str">
        <f>IF(ISERROR(VLOOKUP(B30,'KAYIT LİSTESİ'!$B$4:$H$904,6,0)),"",(VLOOKUP(B30,'KAYIT LİSTESİ'!$B$4:$H$904,6,0)))</f>
        <v/>
      </c>
      <c r="G30" s="254"/>
      <c r="H30" s="254"/>
      <c r="I30" s="254"/>
      <c r="J30" s="255"/>
      <c r="K30" s="256"/>
      <c r="L30" s="256"/>
      <c r="M30" s="254"/>
      <c r="N30" s="257"/>
      <c r="O30" s="254"/>
      <c r="P30" s="256"/>
      <c r="Q30" s="256"/>
      <c r="R30" s="256"/>
      <c r="S30" s="254"/>
      <c r="T30" s="254"/>
      <c r="U30" s="254"/>
      <c r="V30" s="256"/>
      <c r="W30" s="256"/>
      <c r="X30" s="256"/>
      <c r="Y30" s="254"/>
      <c r="Z30" s="254"/>
      <c r="AA30" s="254"/>
      <c r="AB30" s="256"/>
      <c r="AC30" s="256"/>
      <c r="AD30" s="256"/>
      <c r="AE30" s="254"/>
      <c r="AF30" s="254"/>
      <c r="AG30" s="254"/>
      <c r="AH30" s="256"/>
      <c r="AI30" s="256"/>
      <c r="AJ30" s="256"/>
      <c r="AK30" s="254"/>
      <c r="AL30" s="254"/>
      <c r="AM30" s="254"/>
      <c r="AN30" s="256"/>
      <c r="AO30" s="256"/>
      <c r="AP30" s="256"/>
      <c r="AQ30" s="254"/>
      <c r="AR30" s="254"/>
      <c r="AS30" s="254"/>
      <c r="AT30" s="256"/>
      <c r="AU30" s="258"/>
      <c r="AV30" s="258"/>
      <c r="AW30" s="259"/>
      <c r="AX30" s="259"/>
      <c r="AY30" s="259"/>
      <c r="AZ30" s="258"/>
      <c r="BA30" s="258"/>
      <c r="BB30" s="258"/>
      <c r="BC30" s="259"/>
      <c r="BD30" s="259"/>
      <c r="BE30" s="259"/>
      <c r="BF30" s="258"/>
      <c r="BG30" s="258"/>
      <c r="BH30" s="258"/>
      <c r="BI30" s="259"/>
      <c r="BJ30" s="259"/>
      <c r="BK30" s="259"/>
      <c r="BL30" s="258"/>
      <c r="BM30" s="258"/>
      <c r="BN30" s="258"/>
      <c r="BO30" s="202"/>
      <c r="BP30" s="240"/>
      <c r="BQ30" s="67"/>
      <c r="BV30" s="224">
        <v>106</v>
      </c>
      <c r="BW30" s="222">
        <v>24</v>
      </c>
    </row>
    <row r="31" spans="1:75" s="18" customFormat="1" ht="54" customHeight="1">
      <c r="A31" s="263"/>
      <c r="B31" s="169" t="s">
        <v>1823</v>
      </c>
      <c r="C31" s="264" t="str">
        <f>IF(ISERROR(VLOOKUP(B31,'KAYIT LİSTESİ'!$B$4:$H$904,2,0)),"",(VLOOKUP(B31,'KAYIT LİSTESİ'!$B$4:$H$904,2,0)))</f>
        <v/>
      </c>
      <c r="D31" s="265" t="str">
        <f>IF(ISERROR(VLOOKUP(B31,'KAYIT LİSTESİ'!$B$4:$H$904,4,0)),"",(VLOOKUP(B31,'KAYIT LİSTESİ'!$B$4:$H$904,4,0)))</f>
        <v/>
      </c>
      <c r="E31" s="266" t="str">
        <f>IF(ISERROR(VLOOKUP(B31,'KAYIT LİSTESİ'!$B$4:$H$904,5,0)),"",(VLOOKUP(B31,'KAYIT LİSTESİ'!$B$4:$H$904,5,0)))</f>
        <v/>
      </c>
      <c r="F31" s="266" t="str">
        <f>IF(ISERROR(VLOOKUP(B31,'KAYIT LİSTESİ'!$B$4:$H$904,6,0)),"",(VLOOKUP(B31,'KAYIT LİSTESİ'!$B$4:$H$904,6,0)))</f>
        <v/>
      </c>
      <c r="G31" s="254"/>
      <c r="H31" s="254"/>
      <c r="I31" s="254"/>
      <c r="J31" s="255"/>
      <c r="K31" s="256"/>
      <c r="L31" s="256"/>
      <c r="M31" s="254"/>
      <c r="N31" s="257"/>
      <c r="O31" s="254"/>
      <c r="P31" s="256"/>
      <c r="Q31" s="256"/>
      <c r="R31" s="256"/>
      <c r="S31" s="254"/>
      <c r="T31" s="254"/>
      <c r="U31" s="254"/>
      <c r="V31" s="256"/>
      <c r="W31" s="256"/>
      <c r="X31" s="256"/>
      <c r="Y31" s="254"/>
      <c r="Z31" s="254"/>
      <c r="AA31" s="254"/>
      <c r="AB31" s="256"/>
      <c r="AC31" s="256"/>
      <c r="AD31" s="256"/>
      <c r="AE31" s="254"/>
      <c r="AF31" s="254"/>
      <c r="AG31" s="254"/>
      <c r="AH31" s="256"/>
      <c r="AI31" s="256"/>
      <c r="AJ31" s="256"/>
      <c r="AK31" s="254"/>
      <c r="AL31" s="254"/>
      <c r="AM31" s="254"/>
      <c r="AN31" s="256"/>
      <c r="AO31" s="256"/>
      <c r="AP31" s="256"/>
      <c r="AQ31" s="254"/>
      <c r="AR31" s="254"/>
      <c r="AS31" s="254"/>
      <c r="AT31" s="256"/>
      <c r="AU31" s="258"/>
      <c r="AV31" s="258"/>
      <c r="AW31" s="259"/>
      <c r="AX31" s="259"/>
      <c r="AY31" s="259"/>
      <c r="AZ31" s="258"/>
      <c r="BA31" s="258"/>
      <c r="BB31" s="258"/>
      <c r="BC31" s="259"/>
      <c r="BD31" s="259"/>
      <c r="BE31" s="259"/>
      <c r="BF31" s="258"/>
      <c r="BG31" s="258"/>
      <c r="BH31" s="258"/>
      <c r="BI31" s="259"/>
      <c r="BJ31" s="259"/>
      <c r="BK31" s="259"/>
      <c r="BL31" s="258"/>
      <c r="BM31" s="258"/>
      <c r="BN31" s="258"/>
      <c r="BO31" s="202"/>
      <c r="BP31" s="240"/>
      <c r="BQ31" s="67"/>
      <c r="BV31" s="224">
        <v>108</v>
      </c>
      <c r="BW31" s="222">
        <v>25</v>
      </c>
    </row>
    <row r="32" spans="1:75" s="18" customFormat="1" ht="54" customHeight="1">
      <c r="A32" s="263"/>
      <c r="B32" s="169" t="s">
        <v>1824</v>
      </c>
      <c r="C32" s="264" t="str">
        <f>IF(ISERROR(VLOOKUP(B32,'KAYIT LİSTESİ'!$B$4:$H$904,2,0)),"",(VLOOKUP(B32,'KAYIT LİSTESİ'!$B$4:$H$904,2,0)))</f>
        <v/>
      </c>
      <c r="D32" s="265" t="str">
        <f>IF(ISERROR(VLOOKUP(B32,'KAYIT LİSTESİ'!$B$4:$H$904,4,0)),"",(VLOOKUP(B32,'KAYIT LİSTESİ'!$B$4:$H$904,4,0)))</f>
        <v/>
      </c>
      <c r="E32" s="266" t="str">
        <f>IF(ISERROR(VLOOKUP(B32,'KAYIT LİSTESİ'!$B$4:$H$904,5,0)),"",(VLOOKUP(B32,'KAYIT LİSTESİ'!$B$4:$H$904,5,0)))</f>
        <v/>
      </c>
      <c r="F32" s="266" t="str">
        <f>IF(ISERROR(VLOOKUP(B32,'KAYIT LİSTESİ'!$B$4:$H$904,6,0)),"",(VLOOKUP(B32,'KAYIT LİSTESİ'!$B$4:$H$904,6,0)))</f>
        <v/>
      </c>
      <c r="G32" s="254"/>
      <c r="H32" s="254"/>
      <c r="I32" s="254"/>
      <c r="J32" s="255"/>
      <c r="K32" s="256"/>
      <c r="L32" s="256"/>
      <c r="M32" s="254"/>
      <c r="N32" s="257"/>
      <c r="O32" s="254"/>
      <c r="P32" s="256"/>
      <c r="Q32" s="256"/>
      <c r="R32" s="256"/>
      <c r="S32" s="254"/>
      <c r="T32" s="254"/>
      <c r="U32" s="254"/>
      <c r="V32" s="256"/>
      <c r="W32" s="256"/>
      <c r="X32" s="256"/>
      <c r="Y32" s="254"/>
      <c r="Z32" s="254"/>
      <c r="AA32" s="254"/>
      <c r="AB32" s="256"/>
      <c r="AC32" s="256"/>
      <c r="AD32" s="256"/>
      <c r="AE32" s="254"/>
      <c r="AF32" s="254"/>
      <c r="AG32" s="254"/>
      <c r="AH32" s="256"/>
      <c r="AI32" s="256"/>
      <c r="AJ32" s="256"/>
      <c r="AK32" s="254"/>
      <c r="AL32" s="254"/>
      <c r="AM32" s="254"/>
      <c r="AN32" s="256"/>
      <c r="AO32" s="256"/>
      <c r="AP32" s="256"/>
      <c r="AQ32" s="254"/>
      <c r="AR32" s="254"/>
      <c r="AS32" s="254"/>
      <c r="AT32" s="256"/>
      <c r="AU32" s="258"/>
      <c r="AV32" s="258"/>
      <c r="AW32" s="259"/>
      <c r="AX32" s="259"/>
      <c r="AY32" s="259"/>
      <c r="AZ32" s="258"/>
      <c r="BA32" s="258"/>
      <c r="BB32" s="258"/>
      <c r="BC32" s="259"/>
      <c r="BD32" s="259"/>
      <c r="BE32" s="259"/>
      <c r="BF32" s="258"/>
      <c r="BG32" s="258"/>
      <c r="BH32" s="258"/>
      <c r="BI32" s="259"/>
      <c r="BJ32" s="259"/>
      <c r="BK32" s="259"/>
      <c r="BL32" s="258"/>
      <c r="BM32" s="258"/>
      <c r="BN32" s="258"/>
      <c r="BO32" s="202"/>
      <c r="BP32" s="240"/>
      <c r="BQ32" s="67"/>
      <c r="BV32" s="224">
        <v>110</v>
      </c>
      <c r="BW32" s="222">
        <v>26</v>
      </c>
    </row>
    <row r="33" spans="1:75" s="18" customFormat="1" ht="54" customHeight="1">
      <c r="A33" s="263"/>
      <c r="B33" s="169" t="s">
        <v>1825</v>
      </c>
      <c r="C33" s="264" t="str">
        <f>IF(ISERROR(VLOOKUP(B33,'KAYIT LİSTESİ'!$B$4:$H$904,2,0)),"",(VLOOKUP(B33,'KAYIT LİSTESİ'!$B$4:$H$904,2,0)))</f>
        <v/>
      </c>
      <c r="D33" s="265" t="str">
        <f>IF(ISERROR(VLOOKUP(B33,'KAYIT LİSTESİ'!$B$4:$H$904,4,0)),"",(VLOOKUP(B33,'KAYIT LİSTESİ'!$B$4:$H$904,4,0)))</f>
        <v/>
      </c>
      <c r="E33" s="266" t="str">
        <f>IF(ISERROR(VLOOKUP(B33,'KAYIT LİSTESİ'!$B$4:$H$904,5,0)),"",(VLOOKUP(B33,'KAYIT LİSTESİ'!$B$4:$H$904,5,0)))</f>
        <v/>
      </c>
      <c r="F33" s="266" t="str">
        <f>IF(ISERROR(VLOOKUP(B33,'KAYIT LİSTESİ'!$B$4:$H$904,6,0)),"",(VLOOKUP(B33,'KAYIT LİSTESİ'!$B$4:$H$904,6,0)))</f>
        <v/>
      </c>
      <c r="G33" s="254"/>
      <c r="H33" s="254"/>
      <c r="I33" s="254"/>
      <c r="J33" s="255"/>
      <c r="K33" s="256"/>
      <c r="L33" s="256"/>
      <c r="M33" s="254"/>
      <c r="N33" s="257"/>
      <c r="O33" s="254"/>
      <c r="P33" s="256"/>
      <c r="Q33" s="256"/>
      <c r="R33" s="256"/>
      <c r="S33" s="254"/>
      <c r="T33" s="254"/>
      <c r="U33" s="254"/>
      <c r="V33" s="256"/>
      <c r="W33" s="256"/>
      <c r="X33" s="256"/>
      <c r="Y33" s="254"/>
      <c r="Z33" s="254"/>
      <c r="AA33" s="254"/>
      <c r="AB33" s="256"/>
      <c r="AC33" s="256"/>
      <c r="AD33" s="256"/>
      <c r="AE33" s="254"/>
      <c r="AF33" s="254"/>
      <c r="AG33" s="254"/>
      <c r="AH33" s="256"/>
      <c r="AI33" s="256"/>
      <c r="AJ33" s="256"/>
      <c r="AK33" s="254"/>
      <c r="AL33" s="254"/>
      <c r="AM33" s="254"/>
      <c r="AN33" s="256"/>
      <c r="AO33" s="256"/>
      <c r="AP33" s="256"/>
      <c r="AQ33" s="254"/>
      <c r="AR33" s="254"/>
      <c r="AS33" s="254"/>
      <c r="AT33" s="256"/>
      <c r="AU33" s="258"/>
      <c r="AV33" s="258"/>
      <c r="AW33" s="259"/>
      <c r="AX33" s="259"/>
      <c r="AY33" s="259"/>
      <c r="AZ33" s="258"/>
      <c r="BA33" s="258"/>
      <c r="BB33" s="258"/>
      <c r="BC33" s="259"/>
      <c r="BD33" s="259"/>
      <c r="BE33" s="259"/>
      <c r="BF33" s="258"/>
      <c r="BG33" s="258"/>
      <c r="BH33" s="258"/>
      <c r="BI33" s="259"/>
      <c r="BJ33" s="259"/>
      <c r="BK33" s="259"/>
      <c r="BL33" s="258"/>
      <c r="BM33" s="258"/>
      <c r="BN33" s="258"/>
      <c r="BO33" s="202"/>
      <c r="BP33" s="240"/>
      <c r="BQ33" s="67"/>
      <c r="BV33" s="224">
        <v>112</v>
      </c>
      <c r="BW33" s="222">
        <v>27</v>
      </c>
    </row>
    <row r="34" spans="1:75" ht="9" customHeight="1">
      <c r="E34" s="50"/>
      <c r="BV34" s="224">
        <v>123</v>
      </c>
      <c r="BW34" s="222">
        <v>33</v>
      </c>
    </row>
    <row r="35" spans="1:75" s="72" customFormat="1">
      <c r="A35" s="68" t="s">
        <v>22</v>
      </c>
      <c r="B35" s="68"/>
      <c r="C35" s="68"/>
      <c r="D35" s="69"/>
      <c r="E35" s="70"/>
      <c r="F35" s="71" t="s">
        <v>0</v>
      </c>
      <c r="J35" s="72" t="s">
        <v>1</v>
      </c>
      <c r="S35" s="72" t="s">
        <v>2</v>
      </c>
      <c r="AA35" s="72" t="s">
        <v>3</v>
      </c>
      <c r="AL35" s="72" t="s">
        <v>3</v>
      </c>
      <c r="BO35" s="73" t="s">
        <v>3</v>
      </c>
      <c r="BP35" s="71"/>
      <c r="BQ35" s="71"/>
      <c r="BV35" s="224">
        <v>124</v>
      </c>
      <c r="BW35" s="222">
        <v>34</v>
      </c>
    </row>
    <row r="36" spans="1:75">
      <c r="BV36" s="224">
        <v>181</v>
      </c>
      <c r="BW36" s="222">
        <v>92</v>
      </c>
    </row>
    <row r="37" spans="1:75">
      <c r="BW37" s="222">
        <v>93</v>
      </c>
    </row>
    <row r="38" spans="1:75">
      <c r="BV38" s="224">
        <v>182</v>
      </c>
      <c r="BW38" s="222">
        <v>94</v>
      </c>
    </row>
    <row r="39" spans="1:75">
      <c r="BW39" s="222">
        <v>95</v>
      </c>
    </row>
    <row r="40" spans="1:75">
      <c r="BV40" s="223">
        <v>183</v>
      </c>
      <c r="BW40" s="221">
        <v>96</v>
      </c>
    </row>
    <row r="41" spans="1:75" hidden="1">
      <c r="BV41" s="223"/>
      <c r="BW41" s="221">
        <v>97</v>
      </c>
    </row>
    <row r="42" spans="1:75" hidden="1">
      <c r="F42" s="23" t="s">
        <v>1150</v>
      </c>
      <c r="BV42" s="223">
        <v>184</v>
      </c>
      <c r="BW42" s="221">
        <v>98</v>
      </c>
    </row>
    <row r="43" spans="1:75" hidden="1">
      <c r="F43" s="23" t="s">
        <v>1158</v>
      </c>
      <c r="BV43" s="223"/>
      <c r="BW43" s="221">
        <v>99</v>
      </c>
    </row>
    <row r="44" spans="1:75" hidden="1">
      <c r="F44" s="23" t="s">
        <v>1160</v>
      </c>
      <c r="BV44" s="223">
        <v>185</v>
      </c>
      <c r="BW44" s="221">
        <v>100</v>
      </c>
    </row>
    <row r="45" spans="1:75" hidden="1">
      <c r="F45" s="23" t="s">
        <v>1162</v>
      </c>
    </row>
    <row r="46" spans="1:75" hidden="1">
      <c r="F46" s="23" t="s">
        <v>1165</v>
      </c>
    </row>
    <row r="47" spans="1:75" hidden="1">
      <c r="F47" s="23" t="s">
        <v>1209</v>
      </c>
    </row>
    <row r="48" spans="1:75" hidden="1">
      <c r="F48" s="23" t="s">
        <v>1221</v>
      </c>
    </row>
    <row r="49" spans="6:6" hidden="1">
      <c r="F49" s="23" t="s">
        <v>1230</v>
      </c>
    </row>
    <row r="50" spans="6:6" hidden="1">
      <c r="F50" s="23" t="s">
        <v>1252</v>
      </c>
    </row>
    <row r="51" spans="6:6" hidden="1">
      <c r="F51" s="23" t="s">
        <v>1263</v>
      </c>
    </row>
    <row r="52" spans="6:6" hidden="1">
      <c r="F52" s="23" t="s">
        <v>1269</v>
      </c>
    </row>
    <row r="53" spans="6:6" hidden="1">
      <c r="F53" s="23" t="s">
        <v>1290</v>
      </c>
    </row>
    <row r="54" spans="6:6" hidden="1">
      <c r="F54" s="23" t="s">
        <v>1315</v>
      </c>
    </row>
    <row r="55" spans="6:6" hidden="1">
      <c r="F55" s="23" t="s">
        <v>1327</v>
      </c>
    </row>
    <row r="56" spans="6:6" hidden="1">
      <c r="F56" s="23" t="s">
        <v>1349</v>
      </c>
    </row>
    <row r="57" spans="6:6" hidden="1">
      <c r="F57" s="23" t="s">
        <v>1350</v>
      </c>
    </row>
    <row r="58" spans="6:6" hidden="1">
      <c r="F58" s="23" t="s">
        <v>1364</v>
      </c>
    </row>
    <row r="59" spans="6:6" hidden="1">
      <c r="F59" s="23" t="s">
        <v>1367</v>
      </c>
    </row>
    <row r="60" spans="6:6" hidden="1">
      <c r="F60" s="23" t="s">
        <v>1377</v>
      </c>
    </row>
    <row r="61" spans="6:6" hidden="1">
      <c r="F61" s="23" t="s">
        <v>1390</v>
      </c>
    </row>
    <row r="62" spans="6:6" hidden="1">
      <c r="F62" s="23" t="s">
        <v>1394</v>
      </c>
    </row>
    <row r="63" spans="6:6" hidden="1">
      <c r="F63" s="23" t="s">
        <v>1398</v>
      </c>
    </row>
    <row r="64" spans="6:6" hidden="1">
      <c r="F64" s="23" t="s">
        <v>1401</v>
      </c>
    </row>
    <row r="65" spans="6:6" hidden="1">
      <c r="F65" s="23" t="s">
        <v>1451</v>
      </c>
    </row>
    <row r="66" spans="6:6" hidden="1">
      <c r="F66" s="23" t="s">
        <v>1452</v>
      </c>
    </row>
    <row r="67" spans="6:6" hidden="1">
      <c r="F67" s="23" t="s">
        <v>1455</v>
      </c>
    </row>
    <row r="68" spans="6:6" hidden="1">
      <c r="F68" s="23" t="s">
        <v>1487</v>
      </c>
    </row>
    <row r="69" spans="6:6" hidden="1"/>
    <row r="70" spans="6:6" hidden="1"/>
    <row r="81" spans="6:6" hidden="1">
      <c r="F81" s="23" t="s">
        <v>1935</v>
      </c>
    </row>
  </sheetData>
  <mergeCells count="44">
    <mergeCell ref="BF7:BH7"/>
    <mergeCell ref="BI7:BK7"/>
    <mergeCell ref="BL7:BN7"/>
    <mergeCell ref="AN7:AP7"/>
    <mergeCell ref="AQ7:AS7"/>
    <mergeCell ref="AT7:AV7"/>
    <mergeCell ref="AW7:AY7"/>
    <mergeCell ref="AZ7:BB7"/>
    <mergeCell ref="BC7:BE7"/>
    <mergeCell ref="V7:X7"/>
    <mergeCell ref="Y7:AA7"/>
    <mergeCell ref="AB7:AD7"/>
    <mergeCell ref="AE7:AG7"/>
    <mergeCell ref="AH7:AJ7"/>
    <mergeCell ref="AK7:AM7"/>
    <mergeCell ref="F6:F7"/>
    <mergeCell ref="G6:BN6"/>
    <mergeCell ref="BO6:BO7"/>
    <mergeCell ref="BP6:BP7"/>
    <mergeCell ref="BQ6:BQ7"/>
    <mergeCell ref="G7:I7"/>
    <mergeCell ref="J7:L7"/>
    <mergeCell ref="M7:O7"/>
    <mergeCell ref="P7:R7"/>
    <mergeCell ref="S7:U7"/>
    <mergeCell ref="A4:D4"/>
    <mergeCell ref="E4:F4"/>
    <mergeCell ref="AW4:BB4"/>
    <mergeCell ref="BC4:BQ4"/>
    <mergeCell ref="BO5:BQ5"/>
    <mergeCell ref="A6:A7"/>
    <mergeCell ref="B6:B7"/>
    <mergeCell ref="C6:C7"/>
    <mergeCell ref="D6:D7"/>
    <mergeCell ref="E6:E7"/>
    <mergeCell ref="A1:BQ1"/>
    <mergeCell ref="A2:BQ2"/>
    <mergeCell ref="A3:D3"/>
    <mergeCell ref="E3:F3"/>
    <mergeCell ref="U3:X3"/>
    <mergeCell ref="AA3:AE3"/>
    <mergeCell ref="AF3:AP3"/>
    <mergeCell ref="AW3:BB3"/>
    <mergeCell ref="BC3:BQ3"/>
  </mergeCells>
  <conditionalFormatting sqref="BO8:BO33">
    <cfRule type="cellIs" dxfId="47" priority="2" stopIfTrue="1" operator="greaterThan">
      <formula>404</formula>
    </cfRule>
  </conditionalFormatting>
  <printOptions horizontalCentered="1"/>
  <pageMargins left="0.16" right="0.15748031496062992" top="0.55118110236220474" bottom="0.27559055118110237" header="0.19685039370078741" footer="0.19685039370078741"/>
  <pageSetup paperSize="9" scale="31" orientation="landscape" r:id="rId1"/>
  <headerFooter scaleWithDoc="0" alignWithMargins="0"/>
  <drawing r:id="rId2"/>
</worksheet>
</file>

<file path=xl/worksheets/sheet28.xml><?xml version="1.0" encoding="utf-8"?>
<worksheet xmlns="http://schemas.openxmlformats.org/spreadsheetml/2006/main" xmlns:r="http://schemas.openxmlformats.org/officeDocument/2006/relationships">
  <sheetPr>
    <tabColor rgb="FF00B050"/>
    <pageSetUpPr fitToPage="1"/>
  </sheetPr>
  <dimension ref="A1:U88"/>
  <sheetViews>
    <sheetView view="pageBreakPreview" zoomScale="85" zoomScaleNormal="100" zoomScaleSheetLayoutView="85" workbookViewId="0">
      <selection activeCell="I14" sqref="I14"/>
    </sheetView>
  </sheetViews>
  <sheetFormatPr defaultRowHeight="12.75"/>
  <cols>
    <col min="1" max="1" width="4.85546875" style="22" customWidth="1"/>
    <col min="2" max="2" width="6.85546875" style="22" customWidth="1"/>
    <col min="3" max="3" width="14.42578125" style="20" customWidth="1"/>
    <col min="4" max="4" width="22.140625" style="45" customWidth="1"/>
    <col min="5" max="5" width="32.85546875" style="45" customWidth="1"/>
    <col min="6" max="6" width="9.28515625" style="176" customWidth="1"/>
    <col min="7" max="7" width="7.5703125" style="23" customWidth="1"/>
    <col min="8" max="8" width="2.140625" style="20" customWidth="1"/>
    <col min="9" max="9" width="4.42578125" style="22" customWidth="1"/>
    <col min="10" max="10" width="12.42578125" style="22" hidden="1" customWidth="1"/>
    <col min="11" max="11" width="6.5703125" style="22" customWidth="1"/>
    <col min="12" max="12" width="12.42578125" style="24" bestFit="1" customWidth="1"/>
    <col min="13" max="13" width="19" style="49" bestFit="1" customWidth="1"/>
    <col min="14" max="14" width="39.7109375" style="49" bestFit="1" customWidth="1"/>
    <col min="15" max="15" width="9.5703125" style="176" customWidth="1"/>
    <col min="16" max="16" width="7.7109375" style="20" customWidth="1"/>
    <col min="17" max="17" width="5.7109375" style="20" customWidth="1"/>
    <col min="18" max="19" width="9.140625" style="20"/>
    <col min="20" max="20" width="9.140625" style="220"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145</v>
      </c>
      <c r="E3" s="559"/>
      <c r="F3" s="560" t="s">
        <v>304</v>
      </c>
      <c r="G3" s="560"/>
      <c r="H3" s="565" t="str">
        <f>'YARIŞMA PROGRAMI'!E33</f>
        <v>2:00.23-Merve AYDIN</v>
      </c>
      <c r="I3" s="561"/>
      <c r="J3" s="561"/>
      <c r="K3" s="561"/>
      <c r="L3" s="561"/>
      <c r="M3" s="212" t="s">
        <v>303</v>
      </c>
      <c r="N3" s="562" t="str">
        <f>'YARIŞMA PROGRAMI'!F33</f>
        <v>2.03.87-MERVE AYDIN</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PROGRAMI'!B33</f>
        <v>10 Mayıs 2015 - 17.40</v>
      </c>
      <c r="O4" s="564"/>
      <c r="P4" s="564"/>
      <c r="T4" s="216">
        <v>1166</v>
      </c>
      <c r="U4" s="215">
        <v>97</v>
      </c>
    </row>
    <row r="5" spans="1:21" s="10" customFormat="1" ht="15" customHeight="1">
      <c r="A5" s="12"/>
      <c r="B5" s="12"/>
      <c r="C5" s="13"/>
      <c r="D5" s="14"/>
      <c r="E5" s="15"/>
      <c r="F5" s="177"/>
      <c r="G5" s="15"/>
      <c r="H5" s="15"/>
      <c r="I5" s="12"/>
      <c r="J5" s="12"/>
      <c r="K5" s="12"/>
      <c r="L5" s="16"/>
      <c r="M5" s="17"/>
      <c r="N5" s="574">
        <f ca="1">NOW()</f>
        <v>42135.861171990742</v>
      </c>
      <c r="O5" s="574"/>
      <c r="P5" s="574"/>
      <c r="T5" s="219">
        <v>41714</v>
      </c>
      <c r="U5" s="215">
        <v>96</v>
      </c>
    </row>
    <row r="6" spans="1:21" s="18" customFormat="1" ht="18.75" customHeight="1">
      <c r="A6" s="548" t="s">
        <v>11</v>
      </c>
      <c r="B6" s="549" t="s">
        <v>86</v>
      </c>
      <c r="C6" s="551" t="s">
        <v>97</v>
      </c>
      <c r="D6" s="552" t="s">
        <v>13</v>
      </c>
      <c r="E6" s="552" t="s">
        <v>295</v>
      </c>
      <c r="F6" s="604" t="s">
        <v>14</v>
      </c>
      <c r="G6" s="553" t="s">
        <v>177</v>
      </c>
      <c r="I6" s="230" t="s">
        <v>15</v>
      </c>
      <c r="J6" s="231"/>
      <c r="K6" s="231"/>
      <c r="L6" s="231"/>
      <c r="M6" s="231"/>
      <c r="N6" s="231"/>
      <c r="O6" s="231"/>
      <c r="P6" s="232"/>
      <c r="T6" s="220">
        <v>41774</v>
      </c>
      <c r="U6" s="218">
        <v>95</v>
      </c>
    </row>
    <row r="7" spans="1:21" ht="26.25" customHeight="1">
      <c r="A7" s="548"/>
      <c r="B7" s="550"/>
      <c r="C7" s="551"/>
      <c r="D7" s="552"/>
      <c r="E7" s="552"/>
      <c r="F7" s="604"/>
      <c r="G7" s="554"/>
      <c r="H7" s="19"/>
      <c r="I7" s="43" t="s">
        <v>11</v>
      </c>
      <c r="J7" s="43" t="s">
        <v>87</v>
      </c>
      <c r="K7" s="43" t="s">
        <v>86</v>
      </c>
      <c r="L7" s="113" t="s">
        <v>12</v>
      </c>
      <c r="M7" s="114" t="s">
        <v>13</v>
      </c>
      <c r="N7" s="114" t="s">
        <v>295</v>
      </c>
      <c r="O7" s="173" t="s">
        <v>14</v>
      </c>
      <c r="P7" s="43" t="s">
        <v>27</v>
      </c>
      <c r="T7" s="220">
        <v>41834</v>
      </c>
      <c r="U7" s="218">
        <v>94</v>
      </c>
    </row>
    <row r="8" spans="1:21" s="18" customFormat="1" ht="35.450000000000003" customHeight="1">
      <c r="A8" s="66">
        <v>1</v>
      </c>
      <c r="B8" s="261">
        <v>239</v>
      </c>
      <c r="C8" s="111" t="s">
        <v>1419</v>
      </c>
      <c r="D8" s="262" t="s">
        <v>1420</v>
      </c>
      <c r="E8" s="171" t="s">
        <v>1418</v>
      </c>
      <c r="F8" s="178">
        <v>20942</v>
      </c>
      <c r="G8" s="238">
        <v>24</v>
      </c>
      <c r="H8" s="21"/>
      <c r="I8" s="66">
        <v>1</v>
      </c>
      <c r="J8" s="200" t="s">
        <v>67</v>
      </c>
      <c r="K8" s="238">
        <f>IF(ISERROR(VLOOKUP(J8,'KAYIT LİSTESİ'!$B$4:$H$904,2,0)),"",(VLOOKUP(J8,'KAYIT LİSTESİ'!$B$4:$H$904,2,0)))</f>
        <v>195</v>
      </c>
      <c r="L8" s="111">
        <f>IF(ISERROR(VLOOKUP(J8,'KAYIT LİSTESİ'!$B$4:$H$904,4,0)),"",(VLOOKUP(J8,'KAYIT LİSTESİ'!$B$4:$H$904,4,0)))</f>
        <v>35179</v>
      </c>
      <c r="M8" s="201" t="str">
        <f>IF(ISERROR(VLOOKUP(J8,'KAYIT LİSTESİ'!$B$4:$H$904,5,0)),"",(VLOOKUP(J8,'KAYIT LİSTESİ'!$B$4:$H$904,5,0)))</f>
        <v>NAGEHAN KALYONCU</v>
      </c>
      <c r="N8" s="201" t="str">
        <f>IF(ISERROR(VLOOKUP(J8,'KAYIT LİSTESİ'!$B$4:$H$904,6,0)),"",(VLOOKUP(J8,'KAYIT LİSTESİ'!$B$4:$H$904,6,0)))</f>
        <v>ANKARA-HACETTEPE ÜNİVERSİTESİ</v>
      </c>
      <c r="O8" s="178">
        <v>25598</v>
      </c>
      <c r="P8" s="260">
        <v>6</v>
      </c>
      <c r="T8" s="220">
        <v>41894</v>
      </c>
      <c r="U8" s="218">
        <v>93</v>
      </c>
    </row>
    <row r="9" spans="1:21" s="18" customFormat="1" ht="35.450000000000003" customHeight="1">
      <c r="A9" s="66">
        <v>2</v>
      </c>
      <c r="B9" s="261">
        <v>489</v>
      </c>
      <c r="C9" s="111">
        <v>0</v>
      </c>
      <c r="D9" s="262" t="s">
        <v>1488</v>
      </c>
      <c r="E9" s="171" t="s">
        <v>1487</v>
      </c>
      <c r="F9" s="178">
        <v>22268</v>
      </c>
      <c r="G9" s="238">
        <v>23</v>
      </c>
      <c r="H9" s="21"/>
      <c r="I9" s="66">
        <v>2</v>
      </c>
      <c r="J9" s="200" t="s">
        <v>68</v>
      </c>
      <c r="K9" s="238">
        <f>IF(ISERROR(VLOOKUP(J9,'KAYIT LİSTESİ'!$B$4:$H$904,2,0)),"",(VLOOKUP(J9,'KAYIT LİSTESİ'!$B$4:$H$904,2,0)))</f>
        <v>489</v>
      </c>
      <c r="L9" s="111">
        <f>IF(ISERROR(VLOOKUP(J9,'KAYIT LİSTESİ'!$B$4:$H$904,4,0)),"",(VLOOKUP(J9,'KAYIT LİSTESİ'!$B$4:$H$904,4,0)))</f>
        <v>0</v>
      </c>
      <c r="M9" s="201" t="str">
        <f>IF(ISERROR(VLOOKUP(J9,'KAYIT LİSTESİ'!$B$4:$H$904,5,0)),"",(VLOOKUP(J9,'KAYIT LİSTESİ'!$B$4:$H$904,5,0)))</f>
        <v>HATİCE ÜNZİR</v>
      </c>
      <c r="N9" s="201" t="str">
        <f>IF(ISERROR(VLOOKUP(J9,'KAYIT LİSTESİ'!$B$4:$H$904,6,0)),"",(VLOOKUP(J9,'KAYIT LİSTESİ'!$B$4:$H$904,6,0)))</f>
        <v>HATAY-MUSTAFA KEMAL ÜNİVERSİTESİ</v>
      </c>
      <c r="O9" s="178">
        <v>22268</v>
      </c>
      <c r="P9" s="260">
        <v>2</v>
      </c>
      <c r="T9" s="220">
        <v>41954</v>
      </c>
      <c r="U9" s="218">
        <v>92</v>
      </c>
    </row>
    <row r="10" spans="1:21" s="18" customFormat="1" ht="35.450000000000003" customHeight="1">
      <c r="A10" s="66">
        <v>3</v>
      </c>
      <c r="B10" s="261">
        <v>103</v>
      </c>
      <c r="C10" s="111">
        <v>34882</v>
      </c>
      <c r="D10" s="262" t="s">
        <v>1254</v>
      </c>
      <c r="E10" s="171" t="s">
        <v>1252</v>
      </c>
      <c r="F10" s="178">
        <v>22513</v>
      </c>
      <c r="G10" s="238">
        <v>22</v>
      </c>
      <c r="H10" s="21"/>
      <c r="I10" s="66">
        <v>2</v>
      </c>
      <c r="J10" s="200" t="s">
        <v>69</v>
      </c>
      <c r="K10" s="238">
        <f>IF(ISERROR(VLOOKUP(J10,'KAYIT LİSTESİ'!$B$4:$H$904,2,0)),"",(VLOOKUP(J10,'KAYIT LİSTESİ'!$B$4:$H$904,2,0)))</f>
        <v>129</v>
      </c>
      <c r="L10" s="111">
        <f>IF(ISERROR(VLOOKUP(J10,'KAYIT LİSTESİ'!$B$4:$H$904,4,0)),"",(VLOOKUP(J10,'KAYIT LİSTESİ'!$B$4:$H$904,4,0)))</f>
        <v>34631</v>
      </c>
      <c r="M10" s="201" t="str">
        <f>IF(ISERROR(VLOOKUP(J10,'KAYIT LİSTESİ'!$B$4:$H$904,5,0)),"",(VLOOKUP(J10,'KAYIT LİSTESİ'!$B$4:$H$904,5,0)))</f>
        <v>ÖZNUR YÜKSEL</v>
      </c>
      <c r="N10" s="201" t="str">
        <f>IF(ISERROR(VLOOKUP(J10,'KAYIT LİSTESİ'!$B$4:$H$904,6,0)),"",(VLOOKUP(J10,'KAYIT LİSTESİ'!$B$4:$H$904,6,0)))</f>
        <v>ANKARA-ANKARA ÜNİVERSİTESİ</v>
      </c>
      <c r="O10" s="178">
        <v>24085</v>
      </c>
      <c r="P10" s="260">
        <v>5</v>
      </c>
      <c r="T10" s="220">
        <v>42014</v>
      </c>
      <c r="U10" s="218">
        <v>91</v>
      </c>
    </row>
    <row r="11" spans="1:21" s="18" customFormat="1" ht="35.450000000000003" customHeight="1">
      <c r="A11" s="66">
        <v>4</v>
      </c>
      <c r="B11" s="261">
        <v>21</v>
      </c>
      <c r="C11" s="111">
        <v>35247</v>
      </c>
      <c r="D11" s="262" t="s">
        <v>1166</v>
      </c>
      <c r="E11" s="171" t="s">
        <v>1165</v>
      </c>
      <c r="F11" s="178">
        <v>22652</v>
      </c>
      <c r="G11" s="238">
        <v>21</v>
      </c>
      <c r="H11" s="21"/>
      <c r="I11" s="66">
        <v>3</v>
      </c>
      <c r="J11" s="200" t="s">
        <v>70</v>
      </c>
      <c r="K11" s="238">
        <f>IF(ISERROR(VLOOKUP(J11,'KAYIT LİSTESİ'!$B$4:$H$904,2,0)),"",(VLOOKUP(J11,'KAYIT LİSTESİ'!$B$4:$H$904,2,0)))</f>
        <v>48</v>
      </c>
      <c r="L11" s="111">
        <f>IF(ISERROR(VLOOKUP(J11,'KAYIT LİSTESİ'!$B$4:$H$904,4,0)),"",(VLOOKUP(J11,'KAYIT LİSTESİ'!$B$4:$H$904,4,0)))</f>
        <v>34242</v>
      </c>
      <c r="M11" s="201" t="str">
        <f>IF(ISERROR(VLOOKUP(J11,'KAYIT LİSTESİ'!$B$4:$H$904,5,0)),"",(VLOOKUP(J11,'KAYIT LİSTESİ'!$B$4:$H$904,5,0)))</f>
        <v>E.BAHAR DÖLEK</v>
      </c>
      <c r="N11" s="201" t="str">
        <f>IF(ISERROR(VLOOKUP(J11,'KAYIT LİSTESİ'!$B$4:$H$904,6,0)),"",(VLOOKUP(J11,'KAYIT LİSTESİ'!$B$4:$H$904,6,0)))</f>
        <v>AYDIN-ADNAN MENDERES ÜNİVERSİTESİ</v>
      </c>
      <c r="O11" s="464" t="s">
        <v>1988</v>
      </c>
      <c r="P11" s="260" t="s">
        <v>1827</v>
      </c>
      <c r="T11" s="220">
        <v>42084</v>
      </c>
      <c r="U11" s="218">
        <v>90</v>
      </c>
    </row>
    <row r="12" spans="1:21" s="18" customFormat="1" ht="35.450000000000003" customHeight="1">
      <c r="A12" s="66">
        <v>5</v>
      </c>
      <c r="B12" s="261">
        <v>34</v>
      </c>
      <c r="C12" s="111">
        <v>35152</v>
      </c>
      <c r="D12" s="262" t="s">
        <v>1180</v>
      </c>
      <c r="E12" s="171" t="s">
        <v>1177</v>
      </c>
      <c r="F12" s="178">
        <v>22814</v>
      </c>
      <c r="G12" s="238">
        <v>20</v>
      </c>
      <c r="H12" s="21"/>
      <c r="I12" s="66">
        <v>4</v>
      </c>
      <c r="J12" s="200" t="s">
        <v>71</v>
      </c>
      <c r="K12" s="238">
        <f>IF(ISERROR(VLOOKUP(J12,'KAYIT LİSTESİ'!$B$4:$H$904,2,0)),"",(VLOOKUP(J12,'KAYIT LİSTESİ'!$B$4:$H$904,2,0)))</f>
        <v>239</v>
      </c>
      <c r="L12" s="111" t="str">
        <f>IF(ISERROR(VLOOKUP(J12,'KAYIT LİSTESİ'!$B$4:$H$904,4,0)),"",(VLOOKUP(J12,'KAYIT LİSTESİ'!$B$4:$H$904,4,0)))</f>
        <v>21.06.1990</v>
      </c>
      <c r="M12" s="201" t="str">
        <f>IF(ISERROR(VLOOKUP(J12,'KAYIT LİSTESİ'!$B$4:$H$904,5,0)),"",(VLOOKUP(J12,'KAYIT LİSTESİ'!$B$4:$H$904,5,0)))</f>
        <v>DEMET DİNÇ</v>
      </c>
      <c r="N12" s="201" t="str">
        <f>IF(ISERROR(VLOOKUP(J12,'KAYIT LİSTESİ'!$B$4:$H$904,6,0)),"",(VLOOKUP(J12,'KAYIT LİSTESİ'!$B$4:$H$904,6,0)))</f>
        <v>ESKİŞEHİR-ANADOLU ÜNİVERSİTESİ</v>
      </c>
      <c r="O12" s="178">
        <v>20942</v>
      </c>
      <c r="P12" s="260">
        <v>1</v>
      </c>
      <c r="T12" s="220">
        <v>42154</v>
      </c>
      <c r="U12" s="218">
        <v>89</v>
      </c>
    </row>
    <row r="13" spans="1:21" s="18" customFormat="1" ht="35.450000000000003" customHeight="1">
      <c r="A13" s="66">
        <v>6</v>
      </c>
      <c r="B13" s="261">
        <v>87</v>
      </c>
      <c r="C13" s="111">
        <v>0</v>
      </c>
      <c r="D13" s="262" t="s">
        <v>1243</v>
      </c>
      <c r="E13" s="171" t="s">
        <v>1242</v>
      </c>
      <c r="F13" s="178">
        <v>23064</v>
      </c>
      <c r="G13" s="238">
        <v>19</v>
      </c>
      <c r="H13" s="21"/>
      <c r="I13" s="66">
        <v>5</v>
      </c>
      <c r="J13" s="200" t="s">
        <v>72</v>
      </c>
      <c r="K13" s="238">
        <f>IF(ISERROR(VLOOKUP(J13,'KAYIT LİSTESİ'!$B$4:$H$904,2,0)),"",(VLOOKUP(J13,'KAYIT LİSTESİ'!$B$4:$H$904,2,0)))</f>
        <v>21</v>
      </c>
      <c r="L13" s="111">
        <f>IF(ISERROR(VLOOKUP(J13,'KAYIT LİSTESİ'!$B$4:$H$904,4,0)),"",(VLOOKUP(J13,'KAYIT LİSTESİ'!$B$4:$H$904,4,0)))</f>
        <v>35247</v>
      </c>
      <c r="M13" s="201" t="str">
        <f>IF(ISERROR(VLOOKUP(J13,'KAYIT LİSTESİ'!$B$4:$H$904,5,0)),"",(VLOOKUP(J13,'KAYIT LİSTESİ'!$B$4:$H$904,5,0)))</f>
        <v>GÜLŞEN KARATAŞ</v>
      </c>
      <c r="N13" s="201" t="str">
        <f>IF(ISERROR(VLOOKUP(J13,'KAYIT LİSTESİ'!$B$4:$H$904,6,0)),"",(VLOOKUP(J13,'KAYIT LİSTESİ'!$B$4:$H$904,6,0)))</f>
        <v>AĞRI-İBRAHİM ÇEÇEN ÜNİVERSİTESİ</v>
      </c>
      <c r="O13" s="178">
        <v>22652</v>
      </c>
      <c r="P13" s="260">
        <v>3</v>
      </c>
      <c r="T13" s="220">
        <v>42224</v>
      </c>
      <c r="U13" s="218">
        <v>88</v>
      </c>
    </row>
    <row r="14" spans="1:21" s="18" customFormat="1" ht="35.450000000000003" customHeight="1">
      <c r="A14" s="66">
        <v>7</v>
      </c>
      <c r="B14" s="261">
        <v>18</v>
      </c>
      <c r="C14" s="111">
        <v>35241</v>
      </c>
      <c r="D14" s="262" t="s">
        <v>1163</v>
      </c>
      <c r="E14" s="171" t="s">
        <v>1162</v>
      </c>
      <c r="F14" s="178">
        <v>23241</v>
      </c>
      <c r="G14" s="238">
        <v>18</v>
      </c>
      <c r="H14" s="21"/>
      <c r="I14" s="66">
        <v>6</v>
      </c>
      <c r="J14" s="200" t="s">
        <v>165</v>
      </c>
      <c r="K14" s="238">
        <f>IF(ISERROR(VLOOKUP(J14,'KAYIT LİSTESİ'!$B$4:$H$904,2,0)),"",(VLOOKUP(J14,'KAYIT LİSTESİ'!$B$4:$H$904,2,0)))</f>
        <v>87</v>
      </c>
      <c r="L14" s="111">
        <f>IF(ISERROR(VLOOKUP(J14,'KAYIT LİSTESİ'!$B$4:$H$904,4,0)),"",(VLOOKUP(J14,'KAYIT LİSTESİ'!$B$4:$H$904,4,0)))</f>
        <v>0</v>
      </c>
      <c r="M14" s="201" t="str">
        <f>IF(ISERROR(VLOOKUP(J14,'KAYIT LİSTESİ'!$B$4:$H$904,5,0)),"",(VLOOKUP(J14,'KAYIT LİSTESİ'!$B$4:$H$904,5,0)))</f>
        <v>CEYLAN GÖKPINAR</v>
      </c>
      <c r="N14" s="201" t="str">
        <f>IF(ISERROR(VLOOKUP(J14,'KAYIT LİSTESİ'!$B$4:$H$904,6,0)),"",(VLOOKUP(J14,'KAYIT LİSTESİ'!$B$4:$H$904,6,0)))</f>
        <v>KÜTAHYA-DUMLUPINAR ÜNİVERSİTESİ</v>
      </c>
      <c r="O14" s="178">
        <v>23064</v>
      </c>
      <c r="P14" s="260">
        <v>4</v>
      </c>
      <c r="T14" s="220">
        <v>42294</v>
      </c>
      <c r="U14" s="218">
        <v>87</v>
      </c>
    </row>
    <row r="15" spans="1:21" s="18" customFormat="1" ht="35.450000000000003" customHeight="1">
      <c r="A15" s="66">
        <v>8</v>
      </c>
      <c r="B15" s="261">
        <v>136</v>
      </c>
      <c r="C15" s="111">
        <v>34340</v>
      </c>
      <c r="D15" s="262" t="s">
        <v>1292</v>
      </c>
      <c r="E15" s="171" t="s">
        <v>1290</v>
      </c>
      <c r="F15" s="178">
        <v>23278</v>
      </c>
      <c r="G15" s="238">
        <v>17</v>
      </c>
      <c r="H15" s="21"/>
      <c r="I15" s="66"/>
      <c r="J15" s="200" t="s">
        <v>166</v>
      </c>
      <c r="K15" s="238" t="str">
        <f>IF(ISERROR(VLOOKUP(J15,'KAYIT LİSTESİ'!$B$4:$H$904,2,0)),"",(VLOOKUP(J15,'KAYIT LİSTESİ'!$B$4:$H$904,2,0)))</f>
        <v/>
      </c>
      <c r="L15" s="111" t="str">
        <f>IF(ISERROR(VLOOKUP(J15,'KAYIT LİSTESİ'!$B$4:$H$904,4,0)),"",(VLOOKUP(J15,'KAYIT LİSTESİ'!$B$4:$H$904,4,0)))</f>
        <v/>
      </c>
      <c r="M15" s="201" t="str">
        <f>IF(ISERROR(VLOOKUP(J15,'KAYIT LİSTESİ'!$B$4:$H$904,5,0)),"",(VLOOKUP(J15,'KAYIT LİSTESİ'!$B$4:$H$904,5,0)))</f>
        <v/>
      </c>
      <c r="N15" s="201" t="str">
        <f>IF(ISERROR(VLOOKUP(J15,'KAYIT LİSTESİ'!$B$4:$H$904,6,0)),"",(VLOOKUP(J15,'KAYIT LİSTESİ'!$B$4:$H$904,6,0)))</f>
        <v/>
      </c>
      <c r="O15" s="178"/>
      <c r="P15" s="260"/>
      <c r="T15" s="220">
        <v>42364</v>
      </c>
      <c r="U15" s="218">
        <v>86</v>
      </c>
    </row>
    <row r="16" spans="1:21" s="18" customFormat="1" ht="35.450000000000003" customHeight="1">
      <c r="A16" s="66">
        <v>9</v>
      </c>
      <c r="B16" s="261">
        <v>400</v>
      </c>
      <c r="C16" s="111">
        <v>34969</v>
      </c>
      <c r="D16" s="262" t="s">
        <v>1498</v>
      </c>
      <c r="E16" s="171" t="s">
        <v>1935</v>
      </c>
      <c r="F16" s="178">
        <v>23530</v>
      </c>
      <c r="G16" s="238">
        <v>16</v>
      </c>
      <c r="H16" s="21"/>
      <c r="I16" s="66"/>
      <c r="J16" s="200" t="s">
        <v>323</v>
      </c>
      <c r="K16" s="238" t="str">
        <f>IF(ISERROR(VLOOKUP(J16,'KAYIT LİSTESİ'!$B$4:$H$904,2,0)),"",(VLOOKUP(J16,'KAYIT LİSTESİ'!$B$4:$H$904,2,0)))</f>
        <v/>
      </c>
      <c r="L16" s="111" t="str">
        <f>IF(ISERROR(VLOOKUP(J16,'KAYIT LİSTESİ'!$B$4:$H$904,4,0)),"",(VLOOKUP(J16,'KAYIT LİSTESİ'!$B$4:$H$904,4,0)))</f>
        <v/>
      </c>
      <c r="M16" s="201" t="str">
        <f>IF(ISERROR(VLOOKUP(J16,'KAYIT LİSTESİ'!$B$4:$H$904,5,0)),"",(VLOOKUP(J16,'KAYIT LİSTESİ'!$B$4:$H$904,5,0)))</f>
        <v/>
      </c>
      <c r="N16" s="201" t="str">
        <f>IF(ISERROR(VLOOKUP(J16,'KAYIT LİSTESİ'!$B$4:$H$904,6,0)),"",(VLOOKUP(J16,'KAYIT LİSTESİ'!$B$4:$H$904,6,0)))</f>
        <v/>
      </c>
      <c r="O16" s="178"/>
      <c r="P16" s="260"/>
      <c r="T16" s="220">
        <v>42434</v>
      </c>
      <c r="U16" s="218">
        <v>85</v>
      </c>
    </row>
    <row r="17" spans="1:21" s="18" customFormat="1" ht="35.450000000000003" customHeight="1">
      <c r="A17" s="66">
        <v>10</v>
      </c>
      <c r="B17" s="261">
        <v>129</v>
      </c>
      <c r="C17" s="111">
        <v>34631</v>
      </c>
      <c r="D17" s="262" t="s">
        <v>1281</v>
      </c>
      <c r="E17" s="171" t="s">
        <v>1279</v>
      </c>
      <c r="F17" s="178">
        <v>24085</v>
      </c>
      <c r="G17" s="238">
        <v>15</v>
      </c>
      <c r="H17" s="21"/>
      <c r="I17" s="230" t="s">
        <v>16</v>
      </c>
      <c r="J17" s="231"/>
      <c r="K17" s="231"/>
      <c r="L17" s="231"/>
      <c r="M17" s="231"/>
      <c r="N17" s="231"/>
      <c r="O17" s="231"/>
      <c r="P17" s="232"/>
      <c r="T17" s="220">
        <v>42734</v>
      </c>
      <c r="U17" s="218">
        <v>81</v>
      </c>
    </row>
    <row r="18" spans="1:21" s="18" customFormat="1" ht="35.450000000000003" customHeight="1">
      <c r="A18" s="66">
        <v>11</v>
      </c>
      <c r="B18" s="261">
        <v>159</v>
      </c>
      <c r="C18" s="111">
        <v>34217</v>
      </c>
      <c r="D18" s="262" t="s">
        <v>1317</v>
      </c>
      <c r="E18" s="171" t="s">
        <v>1315</v>
      </c>
      <c r="F18" s="178">
        <v>24152</v>
      </c>
      <c r="G18" s="238">
        <v>14</v>
      </c>
      <c r="H18" s="21"/>
      <c r="I18" s="43" t="s">
        <v>11</v>
      </c>
      <c r="J18" s="43" t="s">
        <v>87</v>
      </c>
      <c r="K18" s="43" t="s">
        <v>86</v>
      </c>
      <c r="L18" s="113" t="s">
        <v>12</v>
      </c>
      <c r="M18" s="114" t="s">
        <v>13</v>
      </c>
      <c r="N18" s="114" t="s">
        <v>295</v>
      </c>
      <c r="O18" s="173" t="s">
        <v>14</v>
      </c>
      <c r="P18" s="43" t="s">
        <v>27</v>
      </c>
      <c r="T18" s="220">
        <v>42814</v>
      </c>
      <c r="U18" s="218">
        <v>80</v>
      </c>
    </row>
    <row r="19" spans="1:21" s="18" customFormat="1" ht="35.450000000000003" customHeight="1">
      <c r="A19" s="66">
        <v>12</v>
      </c>
      <c r="B19" s="261">
        <v>83</v>
      </c>
      <c r="C19" s="111">
        <v>35330</v>
      </c>
      <c r="D19" s="262" t="s">
        <v>1232</v>
      </c>
      <c r="E19" s="171" t="s">
        <v>1230</v>
      </c>
      <c r="F19" s="178">
        <v>24299</v>
      </c>
      <c r="G19" s="238">
        <v>13</v>
      </c>
      <c r="H19" s="21"/>
      <c r="I19" s="66">
        <v>1</v>
      </c>
      <c r="J19" s="200" t="s">
        <v>73</v>
      </c>
      <c r="K19" s="238">
        <f>IF(ISERROR(VLOOKUP(J19,'KAYIT LİSTESİ'!$B$4:$H$904,2,0)),"",(VLOOKUP(J19,'KAYIT LİSTESİ'!$B$4:$H$904,2,0)))</f>
        <v>156</v>
      </c>
      <c r="L19" s="111">
        <f>IF(ISERROR(VLOOKUP(J19,'KAYIT LİSTESİ'!$B$4:$H$904,4,0)),"",(VLOOKUP(J19,'KAYIT LİSTESİ'!$B$4:$H$904,4,0)))</f>
        <v>35100</v>
      </c>
      <c r="M19" s="201" t="str">
        <f>IF(ISERROR(VLOOKUP(J19,'KAYIT LİSTESİ'!$B$4:$H$904,5,0)),"",(VLOOKUP(J19,'KAYIT LİSTESİ'!$B$4:$H$904,5,0)))</f>
        <v>TUGBA BEKTAŞ</v>
      </c>
      <c r="N19" s="201" t="str">
        <f>IF(ISERROR(VLOOKUP(J19,'KAYIT LİSTESİ'!$B$4:$H$904,6,0)),"",(VLOOKUP(J19,'KAYIT LİSTESİ'!$B$4:$H$904,6,0)))</f>
        <v>SİVAS-CUMHURİYET ÜNİVERSİTESİ</v>
      </c>
      <c r="O19" s="178">
        <v>30002</v>
      </c>
      <c r="P19" s="260">
        <v>7</v>
      </c>
      <c r="T19" s="220">
        <v>42894</v>
      </c>
      <c r="U19" s="218">
        <v>79</v>
      </c>
    </row>
    <row r="20" spans="1:21" s="18" customFormat="1" ht="35.450000000000003" customHeight="1">
      <c r="A20" s="66">
        <v>13</v>
      </c>
      <c r="B20" s="261">
        <v>4</v>
      </c>
      <c r="C20" s="111">
        <v>35231</v>
      </c>
      <c r="D20" s="262" t="s">
        <v>1152</v>
      </c>
      <c r="E20" s="171" t="s">
        <v>1150</v>
      </c>
      <c r="F20" s="178">
        <v>24782</v>
      </c>
      <c r="G20" s="238">
        <v>12</v>
      </c>
      <c r="H20" s="21"/>
      <c r="I20" s="66">
        <v>2</v>
      </c>
      <c r="J20" s="200" t="s">
        <v>74</v>
      </c>
      <c r="K20" s="238">
        <f>IF(ISERROR(VLOOKUP(J20,'KAYIT LİSTESİ'!$B$4:$H$904,2,0)),"",(VLOOKUP(J20,'KAYIT LİSTESİ'!$B$4:$H$904,2,0)))</f>
        <v>4</v>
      </c>
      <c r="L20" s="111">
        <f>IF(ISERROR(VLOOKUP(J20,'KAYIT LİSTESİ'!$B$4:$H$904,4,0)),"",(VLOOKUP(J20,'KAYIT LİSTESİ'!$B$4:$H$904,4,0)))</f>
        <v>35231</v>
      </c>
      <c r="M20" s="201" t="str">
        <f>IF(ISERROR(VLOOKUP(J20,'KAYIT LİSTESİ'!$B$4:$H$904,5,0)),"",(VLOOKUP(J20,'KAYIT LİSTESİ'!$B$4:$H$904,5,0)))</f>
        <v>GAMZE ALPDOĞAN</v>
      </c>
      <c r="N20" s="201" t="str">
        <f>IF(ISERROR(VLOOKUP(J20,'KAYIT LİSTESİ'!$B$4:$H$904,6,0)),"",(VLOOKUP(J20,'KAYIT LİSTESİ'!$B$4:$H$904,6,0)))</f>
        <v>AKSARAY-AKSARAY ÜNİVERSİTESİ</v>
      </c>
      <c r="O20" s="178">
        <v>24782</v>
      </c>
      <c r="P20" s="260">
        <v>4</v>
      </c>
      <c r="T20" s="220">
        <v>42974</v>
      </c>
      <c r="U20" s="218">
        <v>78</v>
      </c>
    </row>
    <row r="21" spans="1:21" s="18" customFormat="1" ht="35.450000000000003" customHeight="1">
      <c r="A21" s="66">
        <v>14</v>
      </c>
      <c r="B21" s="261">
        <v>217</v>
      </c>
      <c r="C21" s="111">
        <v>0</v>
      </c>
      <c r="D21" s="262" t="s">
        <v>1395</v>
      </c>
      <c r="E21" s="171" t="s">
        <v>1394</v>
      </c>
      <c r="F21" s="178">
        <v>25014</v>
      </c>
      <c r="G21" s="238">
        <v>11</v>
      </c>
      <c r="H21" s="21"/>
      <c r="I21" s="66">
        <v>2</v>
      </c>
      <c r="J21" s="200" t="s">
        <v>75</v>
      </c>
      <c r="K21" s="238">
        <f>IF(ISERROR(VLOOKUP(J21,'KAYIT LİSTESİ'!$B$4:$H$904,2,0)),"",(VLOOKUP(J21,'KAYIT LİSTESİ'!$B$4:$H$904,2,0)))</f>
        <v>39</v>
      </c>
      <c r="L21" s="111">
        <f>IF(ISERROR(VLOOKUP(J21,'KAYIT LİSTESİ'!$B$4:$H$904,4,0)),"",(VLOOKUP(J21,'KAYIT LİSTESİ'!$B$4:$H$904,4,0)))</f>
        <v>34412</v>
      </c>
      <c r="M21" s="201" t="str">
        <f>IF(ISERROR(VLOOKUP(J21,'KAYIT LİSTESİ'!$B$4:$H$904,5,0)),"",(VLOOKUP(J21,'KAYIT LİSTESİ'!$B$4:$H$904,5,0)))</f>
        <v>SALİHA ÖTER</v>
      </c>
      <c r="N21" s="201" t="str">
        <f>IF(ISERROR(VLOOKUP(J21,'KAYIT LİSTESİ'!$B$4:$H$904,6,0)),"",(VLOOKUP(J21,'KAYIT LİSTESİ'!$B$4:$H$904,6,0)))</f>
        <v>İZMİR-9 EYLÜL ÜNİVERSİTESİ</v>
      </c>
      <c r="O21" s="178">
        <v>32042</v>
      </c>
      <c r="P21" s="260">
        <v>8</v>
      </c>
      <c r="T21" s="220">
        <v>43054</v>
      </c>
      <c r="U21" s="218">
        <v>77</v>
      </c>
    </row>
    <row r="22" spans="1:21" s="18" customFormat="1" ht="35.450000000000003" customHeight="1">
      <c r="A22" s="66">
        <v>15</v>
      </c>
      <c r="B22" s="261">
        <v>164</v>
      </c>
      <c r="C22" s="111">
        <v>35092</v>
      </c>
      <c r="D22" s="262" t="s">
        <v>1328</v>
      </c>
      <c r="E22" s="171" t="s">
        <v>1327</v>
      </c>
      <c r="F22" s="178">
        <v>25286</v>
      </c>
      <c r="G22" s="238">
        <v>10</v>
      </c>
      <c r="H22" s="21"/>
      <c r="I22" s="66">
        <v>3</v>
      </c>
      <c r="J22" s="200" t="s">
        <v>76</v>
      </c>
      <c r="K22" s="238">
        <f>IF(ISERROR(VLOOKUP(J22,'KAYIT LİSTESİ'!$B$4:$H$904,2,0)),"",(VLOOKUP(J22,'KAYIT LİSTESİ'!$B$4:$H$904,2,0)))</f>
        <v>103</v>
      </c>
      <c r="L22" s="111">
        <f>IF(ISERROR(VLOOKUP(J22,'KAYIT LİSTESİ'!$B$4:$H$904,4,0)),"",(VLOOKUP(J22,'KAYIT LİSTESİ'!$B$4:$H$904,4,0)))</f>
        <v>34882</v>
      </c>
      <c r="M22" s="201" t="str">
        <f>IF(ISERROR(VLOOKUP(J22,'KAYIT LİSTESİ'!$B$4:$H$904,5,0)),"",(VLOOKUP(J22,'KAYIT LİSTESİ'!$B$4:$H$904,5,0)))</f>
        <v>ÜMMÜ AYDIN</v>
      </c>
      <c r="N22" s="201" t="str">
        <f>IF(ISERROR(VLOOKUP(J22,'KAYIT LİSTESİ'!$B$4:$H$904,6,0)),"",(VLOOKUP(J22,'KAYIT LİSTESİ'!$B$4:$H$904,6,0)))</f>
        <v>ANKARA-GAZİ ÜNİVERSİTESİ</v>
      </c>
      <c r="O22" s="178">
        <v>22513</v>
      </c>
      <c r="P22" s="260">
        <v>1</v>
      </c>
      <c r="T22" s="220">
        <v>43134</v>
      </c>
      <c r="U22" s="218">
        <v>76</v>
      </c>
    </row>
    <row r="23" spans="1:21" s="18" customFormat="1" ht="35.450000000000003" customHeight="1">
      <c r="A23" s="66">
        <v>16</v>
      </c>
      <c r="B23" s="261">
        <v>75</v>
      </c>
      <c r="C23" s="111">
        <v>34523</v>
      </c>
      <c r="D23" s="262" t="s">
        <v>1224</v>
      </c>
      <c r="E23" s="171" t="s">
        <v>1221</v>
      </c>
      <c r="F23" s="178">
        <v>25541</v>
      </c>
      <c r="G23" s="238">
        <v>9</v>
      </c>
      <c r="H23" s="21"/>
      <c r="I23" s="66">
        <v>4</v>
      </c>
      <c r="J23" s="200" t="s">
        <v>77</v>
      </c>
      <c r="K23" s="238">
        <f>IF(ISERROR(VLOOKUP(J23,'KAYIT LİSTESİ'!$B$4:$H$904,2,0)),"",(VLOOKUP(J23,'KAYIT LİSTESİ'!$B$4:$H$904,2,0)))</f>
        <v>136</v>
      </c>
      <c r="L23" s="111">
        <f>IF(ISERROR(VLOOKUP(J23,'KAYIT LİSTESİ'!$B$4:$H$904,4,0)),"",(VLOOKUP(J23,'KAYIT LİSTESİ'!$B$4:$H$904,4,0)))</f>
        <v>34340</v>
      </c>
      <c r="M23" s="201" t="str">
        <f>IF(ISERROR(VLOOKUP(J23,'KAYIT LİSTESİ'!$B$4:$H$904,5,0)),"",(VLOOKUP(J23,'KAYIT LİSTESİ'!$B$4:$H$904,5,0)))</f>
        <v>EMİNE HIZLIER</v>
      </c>
      <c r="N23" s="201" t="str">
        <f>IF(ISERROR(VLOOKUP(J23,'KAYIT LİSTESİ'!$B$4:$H$904,6,0)),"",(VLOOKUP(J23,'KAYIT LİSTESİ'!$B$4:$H$904,6,0)))</f>
        <v>KKTC-DOĞU AKDENİZ ÜNİVERSİTESİ</v>
      </c>
      <c r="O23" s="178">
        <v>23278</v>
      </c>
      <c r="P23" s="260">
        <v>2</v>
      </c>
      <c r="T23" s="220">
        <v>43214</v>
      </c>
      <c r="U23" s="218">
        <v>75</v>
      </c>
    </row>
    <row r="24" spans="1:21" s="18" customFormat="1" ht="35.450000000000003" customHeight="1">
      <c r="A24" s="66">
        <v>17</v>
      </c>
      <c r="B24" s="261">
        <v>62</v>
      </c>
      <c r="C24" s="111">
        <v>34669</v>
      </c>
      <c r="D24" s="262" t="s">
        <v>1211</v>
      </c>
      <c r="E24" s="171" t="s">
        <v>1209</v>
      </c>
      <c r="F24" s="178">
        <v>25595</v>
      </c>
      <c r="G24" s="238">
        <v>8</v>
      </c>
      <c r="H24" s="21"/>
      <c r="I24" s="66">
        <v>4</v>
      </c>
      <c r="J24" s="200" t="s">
        <v>78</v>
      </c>
      <c r="K24" s="238">
        <f>IF(ISERROR(VLOOKUP(J24,'KAYIT LİSTESİ'!$B$4:$H$904,2,0)),"",(VLOOKUP(J24,'KAYIT LİSTESİ'!$B$4:$H$904,2,0)))</f>
        <v>159</v>
      </c>
      <c r="L24" s="111">
        <f>IF(ISERROR(VLOOKUP(J24,'KAYIT LİSTESİ'!$B$4:$H$904,4,0)),"",(VLOOKUP(J24,'KAYIT LİSTESİ'!$B$4:$H$904,4,0)))</f>
        <v>34217</v>
      </c>
      <c r="M24" s="201" t="str">
        <f>IF(ISERROR(VLOOKUP(J24,'KAYIT LİSTESİ'!$B$4:$H$904,5,0)),"",(VLOOKUP(J24,'KAYIT LİSTESİ'!$B$4:$H$904,5,0)))</f>
        <v>ÇİĞDEM GÖLEZ</v>
      </c>
      <c r="N24" s="201" t="str">
        <f>IF(ISERROR(VLOOKUP(J24,'KAYIT LİSTESİ'!$B$4:$H$904,6,0)),"",(VLOOKUP(J24,'KAYIT LİSTESİ'!$B$4:$H$904,6,0)))</f>
        <v>ERZİNCAN-ERZİNCAN ÜNİVERSİTESİ</v>
      </c>
      <c r="O24" s="178">
        <v>24152</v>
      </c>
      <c r="P24" s="260">
        <v>3</v>
      </c>
      <c r="T24" s="220">
        <v>43314</v>
      </c>
      <c r="U24" s="218">
        <v>74</v>
      </c>
    </row>
    <row r="25" spans="1:21" s="18" customFormat="1" ht="35.450000000000003" customHeight="1">
      <c r="A25" s="66">
        <v>18</v>
      </c>
      <c r="B25" s="261">
        <v>195</v>
      </c>
      <c r="C25" s="111">
        <v>35179</v>
      </c>
      <c r="D25" s="262" t="s">
        <v>1358</v>
      </c>
      <c r="E25" s="171" t="s">
        <v>1356</v>
      </c>
      <c r="F25" s="178">
        <v>25598</v>
      </c>
      <c r="G25" s="238">
        <v>7</v>
      </c>
      <c r="H25" s="21"/>
      <c r="I25" s="66">
        <v>5</v>
      </c>
      <c r="J25" s="200" t="s">
        <v>167</v>
      </c>
      <c r="K25" s="238">
        <f>IF(ISERROR(VLOOKUP(J25,'KAYIT LİSTESİ'!$B$4:$H$904,2,0)),"",(VLOOKUP(J25,'KAYIT LİSTESİ'!$B$4:$H$904,2,0)))</f>
        <v>164</v>
      </c>
      <c r="L25" s="111">
        <f>IF(ISERROR(VLOOKUP(J25,'KAYIT LİSTESİ'!$B$4:$H$904,4,0)),"",(VLOOKUP(J25,'KAYIT LİSTESİ'!$B$4:$H$904,4,0)))</f>
        <v>35092</v>
      </c>
      <c r="M25" s="201" t="str">
        <f>IF(ISERROR(VLOOKUP(J25,'KAYIT LİSTESİ'!$B$4:$H$904,5,0)),"",(VLOOKUP(J25,'KAYIT LİSTESİ'!$B$4:$H$904,5,0)))</f>
        <v>DAMLA TAŞ</v>
      </c>
      <c r="N25" s="201" t="str">
        <f>IF(ISERROR(VLOOKUP(J25,'KAYIT LİSTESİ'!$B$4:$H$904,6,0)),"",(VLOOKUP(J25,'KAYIT LİSTESİ'!$B$4:$H$904,6,0)))</f>
        <v>İSTANBUL-İSTANBUL ÜNİVERSİTESİ</v>
      </c>
      <c r="O25" s="178">
        <v>25286</v>
      </c>
      <c r="P25" s="260">
        <v>5</v>
      </c>
      <c r="T25" s="220">
        <v>43414</v>
      </c>
      <c r="U25" s="218">
        <v>73</v>
      </c>
    </row>
    <row r="26" spans="1:21" s="18" customFormat="1" ht="35.450000000000003" customHeight="1">
      <c r="A26" s="66">
        <v>19</v>
      </c>
      <c r="B26" s="261">
        <v>213</v>
      </c>
      <c r="C26" s="111" t="s">
        <v>1382</v>
      </c>
      <c r="D26" s="262" t="s">
        <v>1383</v>
      </c>
      <c r="E26" s="171" t="s">
        <v>1377</v>
      </c>
      <c r="F26" s="178">
        <v>25842</v>
      </c>
      <c r="G26" s="238">
        <v>6</v>
      </c>
      <c r="H26" s="21"/>
      <c r="I26" s="66">
        <v>6</v>
      </c>
      <c r="J26" s="200" t="s">
        <v>168</v>
      </c>
      <c r="K26" s="238">
        <f>IF(ISERROR(VLOOKUP(J26,'KAYIT LİSTESİ'!$B$4:$H$904,2,0)),"",(VLOOKUP(J26,'KAYIT LİSTESİ'!$B$4:$H$904,2,0)))</f>
        <v>75</v>
      </c>
      <c r="L26" s="111">
        <f>IF(ISERROR(VLOOKUP(J26,'KAYIT LİSTESİ'!$B$4:$H$904,4,0)),"",(VLOOKUP(J26,'KAYIT LİSTESİ'!$B$4:$H$904,4,0)))</f>
        <v>34523</v>
      </c>
      <c r="M26" s="201" t="str">
        <f>IF(ISERROR(VLOOKUP(J26,'KAYIT LİSTESİ'!$B$4:$H$904,5,0)),"",(VLOOKUP(J26,'KAYIT LİSTESİ'!$B$4:$H$904,5,0)))</f>
        <v>SÜMEYYE TEZEL</v>
      </c>
      <c r="N26" s="201" t="str">
        <f>IF(ISERROR(VLOOKUP(J26,'KAYIT LİSTESİ'!$B$4:$H$904,6,0)),"",(VLOOKUP(J26,'KAYIT LİSTESİ'!$B$4:$H$904,6,0)))</f>
        <v>NİĞDE-NİĞDE ÜNİVERSİTESİ</v>
      </c>
      <c r="O26" s="178">
        <v>25541</v>
      </c>
      <c r="P26" s="260">
        <v>6</v>
      </c>
      <c r="T26" s="220">
        <v>43514</v>
      </c>
      <c r="U26" s="218">
        <v>72</v>
      </c>
    </row>
    <row r="27" spans="1:21" s="18" customFormat="1" ht="35.450000000000003" customHeight="1">
      <c r="A27" s="66">
        <v>20</v>
      </c>
      <c r="B27" s="261">
        <v>156</v>
      </c>
      <c r="C27" s="111">
        <v>35100</v>
      </c>
      <c r="D27" s="262" t="s">
        <v>1303</v>
      </c>
      <c r="E27" s="171" t="s">
        <v>1300</v>
      </c>
      <c r="F27" s="178">
        <v>30002</v>
      </c>
      <c r="G27" s="238">
        <v>5</v>
      </c>
      <c r="H27" s="21"/>
      <c r="I27" s="66"/>
      <c r="J27" s="200" t="s">
        <v>324</v>
      </c>
      <c r="K27" s="238" t="str">
        <f>IF(ISERROR(VLOOKUP(J27,'KAYIT LİSTESİ'!$B$4:$H$904,2,0)),"",(VLOOKUP(J27,'KAYIT LİSTESİ'!$B$4:$H$904,2,0)))</f>
        <v/>
      </c>
      <c r="L27" s="111" t="str">
        <f>IF(ISERROR(VLOOKUP(J27,'KAYIT LİSTESİ'!$B$4:$H$904,4,0)),"",(VLOOKUP(J27,'KAYIT LİSTESİ'!$B$4:$H$904,4,0)))</f>
        <v/>
      </c>
      <c r="M27" s="201" t="str">
        <f>IF(ISERROR(VLOOKUP(J27,'KAYIT LİSTESİ'!$B$4:$H$904,5,0)),"",(VLOOKUP(J27,'KAYIT LİSTESİ'!$B$4:$H$904,5,0)))</f>
        <v/>
      </c>
      <c r="N27" s="201" t="str">
        <f>IF(ISERROR(VLOOKUP(J27,'KAYIT LİSTESİ'!$B$4:$H$904,6,0)),"",(VLOOKUP(J27,'KAYIT LİSTESİ'!$B$4:$H$904,6,0)))</f>
        <v/>
      </c>
      <c r="O27" s="178"/>
      <c r="P27" s="260"/>
      <c r="T27" s="220">
        <v>43614</v>
      </c>
      <c r="U27" s="218">
        <v>71</v>
      </c>
    </row>
    <row r="28" spans="1:21" s="18" customFormat="1" ht="35.450000000000003" customHeight="1">
      <c r="A28" s="66">
        <v>21</v>
      </c>
      <c r="B28" s="261">
        <v>174</v>
      </c>
      <c r="C28" s="111">
        <v>34737</v>
      </c>
      <c r="D28" s="262" t="s">
        <v>1337</v>
      </c>
      <c r="E28" s="171" t="s">
        <v>1335</v>
      </c>
      <c r="F28" s="178">
        <v>30300</v>
      </c>
      <c r="G28" s="238">
        <v>4</v>
      </c>
      <c r="H28" s="21"/>
      <c r="I28" s="230" t="s">
        <v>17</v>
      </c>
      <c r="J28" s="231"/>
      <c r="K28" s="231"/>
      <c r="L28" s="231"/>
      <c r="M28" s="231"/>
      <c r="N28" s="231"/>
      <c r="O28" s="231"/>
      <c r="P28" s="232"/>
      <c r="T28" s="220">
        <v>44074</v>
      </c>
      <c r="U28" s="218">
        <v>67</v>
      </c>
    </row>
    <row r="29" spans="1:21" s="18" customFormat="1" ht="35.450000000000003" customHeight="1">
      <c r="A29" s="66">
        <v>22</v>
      </c>
      <c r="B29" s="261">
        <v>39</v>
      </c>
      <c r="C29" s="111">
        <v>34412</v>
      </c>
      <c r="D29" s="262" t="s">
        <v>1190</v>
      </c>
      <c r="E29" s="171" t="s">
        <v>1188</v>
      </c>
      <c r="F29" s="178">
        <v>32042</v>
      </c>
      <c r="G29" s="238">
        <v>3</v>
      </c>
      <c r="H29" s="21"/>
      <c r="I29" s="43" t="s">
        <v>11</v>
      </c>
      <c r="J29" s="43" t="s">
        <v>87</v>
      </c>
      <c r="K29" s="43" t="s">
        <v>86</v>
      </c>
      <c r="L29" s="113" t="s">
        <v>12</v>
      </c>
      <c r="M29" s="114" t="s">
        <v>13</v>
      </c>
      <c r="N29" s="114" t="s">
        <v>295</v>
      </c>
      <c r="O29" s="173" t="s">
        <v>14</v>
      </c>
      <c r="P29" s="43" t="s">
        <v>27</v>
      </c>
      <c r="T29" s="220">
        <v>44194</v>
      </c>
      <c r="U29" s="218">
        <v>66</v>
      </c>
    </row>
    <row r="30" spans="1:21" s="18" customFormat="1" ht="35.450000000000003" customHeight="1">
      <c r="A30" s="66">
        <v>23</v>
      </c>
      <c r="B30" s="261">
        <v>115</v>
      </c>
      <c r="C30" s="111">
        <v>0</v>
      </c>
      <c r="D30" s="262" t="s">
        <v>1272</v>
      </c>
      <c r="E30" s="171" t="s">
        <v>1269</v>
      </c>
      <c r="F30" s="178">
        <v>32114</v>
      </c>
      <c r="G30" s="238">
        <v>2</v>
      </c>
      <c r="H30" s="21"/>
      <c r="I30" s="66">
        <v>1</v>
      </c>
      <c r="J30" s="200" t="s">
        <v>79</v>
      </c>
      <c r="K30" s="238">
        <f>IF(ISERROR(VLOOKUP(J30,'KAYIT LİSTESİ'!$B$4:$H$904,2,0)),"",(VLOOKUP(J30,'KAYIT LİSTESİ'!$B$4:$H$904,2,0)))</f>
        <v>18</v>
      </c>
      <c r="L30" s="111">
        <f>IF(ISERROR(VLOOKUP(J30,'KAYIT LİSTESİ'!$B$4:$H$904,4,0)),"",(VLOOKUP(J30,'KAYIT LİSTESİ'!$B$4:$H$904,4,0)))</f>
        <v>35241</v>
      </c>
      <c r="M30" s="201" t="str">
        <f>IF(ISERROR(VLOOKUP(J30,'KAYIT LİSTESİ'!$B$4:$H$904,5,0)),"",(VLOOKUP(J30,'KAYIT LİSTESİ'!$B$4:$H$904,5,0)))</f>
        <v>SABRİYE ATİKOĞLU</v>
      </c>
      <c r="N30" s="201" t="str">
        <f>IF(ISERROR(VLOOKUP(J30,'KAYIT LİSTESİ'!$B$4:$H$904,6,0)),"",(VLOOKUP(J30,'KAYIT LİSTESİ'!$B$4:$H$904,6,0)))</f>
        <v>KKTC-YAKIN DOĞU ÜNİVERSİTESİ</v>
      </c>
      <c r="O30" s="178">
        <v>23241</v>
      </c>
      <c r="P30" s="260">
        <v>2</v>
      </c>
      <c r="T30" s="220">
        <v>44314</v>
      </c>
      <c r="U30" s="218">
        <v>65</v>
      </c>
    </row>
    <row r="31" spans="1:21" s="18" customFormat="1" ht="35.450000000000003" customHeight="1">
      <c r="A31" s="66">
        <v>24</v>
      </c>
      <c r="B31" s="261">
        <v>107</v>
      </c>
      <c r="C31" s="111">
        <v>35351</v>
      </c>
      <c r="D31" s="262" t="s">
        <v>1265</v>
      </c>
      <c r="E31" s="171" t="s">
        <v>1263</v>
      </c>
      <c r="F31" s="178">
        <v>32748</v>
      </c>
      <c r="G31" s="238">
        <v>1</v>
      </c>
      <c r="H31" s="21"/>
      <c r="I31" s="66">
        <v>2</v>
      </c>
      <c r="J31" s="200" t="s">
        <v>80</v>
      </c>
      <c r="K31" s="238">
        <f>IF(ISERROR(VLOOKUP(J31,'KAYIT LİSTESİ'!$B$4:$H$904,2,0)),"",(VLOOKUP(J31,'KAYIT LİSTESİ'!$B$4:$H$904,2,0)))</f>
        <v>107</v>
      </c>
      <c r="L31" s="111">
        <f>IF(ISERROR(VLOOKUP(J31,'KAYIT LİSTESİ'!$B$4:$H$904,4,0)),"",(VLOOKUP(J31,'KAYIT LİSTESİ'!$B$4:$H$904,4,0)))</f>
        <v>35351</v>
      </c>
      <c r="M31" s="201" t="str">
        <f>IF(ISERROR(VLOOKUP(J31,'KAYIT LİSTESİ'!$B$4:$H$904,5,0)),"",(VLOOKUP(J31,'KAYIT LİSTESİ'!$B$4:$H$904,5,0)))</f>
        <v>NESLİHAN DEMİRCİ</v>
      </c>
      <c r="N31" s="201" t="str">
        <f>IF(ISERROR(VLOOKUP(J31,'KAYIT LİSTESİ'!$B$4:$H$904,6,0)),"",(VLOOKUP(J31,'KAYIT LİSTESİ'!$B$4:$H$904,6,0)))</f>
        <v>ARDAHAN-ARDAHAN ÜNİVERSİTESİ</v>
      </c>
      <c r="O31" s="178">
        <v>32748</v>
      </c>
      <c r="P31" s="260">
        <v>6</v>
      </c>
      <c r="T31" s="220">
        <v>44434</v>
      </c>
      <c r="U31" s="218">
        <v>64</v>
      </c>
    </row>
    <row r="32" spans="1:21" s="18" customFormat="1" ht="35.450000000000003" customHeight="1">
      <c r="A32" s="66">
        <v>25</v>
      </c>
      <c r="B32" s="261">
        <v>227</v>
      </c>
      <c r="C32" s="111">
        <v>35196</v>
      </c>
      <c r="D32" s="262" t="s">
        <v>1402</v>
      </c>
      <c r="E32" s="171" t="s">
        <v>1401</v>
      </c>
      <c r="F32" s="178">
        <v>32995</v>
      </c>
      <c r="G32" s="238"/>
      <c r="H32" s="21"/>
      <c r="I32" s="66">
        <v>2</v>
      </c>
      <c r="J32" s="200" t="s">
        <v>81</v>
      </c>
      <c r="K32" s="238">
        <f>IF(ISERROR(VLOOKUP(J32,'KAYIT LİSTESİ'!$B$4:$H$904,2,0)),"",(VLOOKUP(J32,'KAYIT LİSTESİ'!$B$4:$H$904,2,0)))</f>
        <v>34</v>
      </c>
      <c r="L32" s="111">
        <f>IF(ISERROR(VLOOKUP(J32,'KAYIT LİSTESİ'!$B$4:$H$904,4,0)),"",(VLOOKUP(J32,'KAYIT LİSTESİ'!$B$4:$H$904,4,0)))</f>
        <v>35152</v>
      </c>
      <c r="M32" s="201" t="str">
        <f>IF(ISERROR(VLOOKUP(J32,'KAYIT LİSTESİ'!$B$4:$H$904,5,0)),"",(VLOOKUP(J32,'KAYIT LİSTESİ'!$B$4:$H$904,5,0)))</f>
        <v>KÜBRA YEMİŞLİ</v>
      </c>
      <c r="N32" s="201" t="str">
        <f>IF(ISERROR(VLOOKUP(J32,'KAYIT LİSTESİ'!$B$4:$H$904,6,0)),"",(VLOOKUP(J32,'KAYIT LİSTESİ'!$B$4:$H$904,6,0)))</f>
        <v>BURSA-ULUDAĞ ÜNİVERSİTESİ</v>
      </c>
      <c r="O32" s="178">
        <v>22814</v>
      </c>
      <c r="P32" s="260">
        <v>1</v>
      </c>
      <c r="T32" s="220">
        <v>44554</v>
      </c>
      <c r="U32" s="218">
        <v>63</v>
      </c>
    </row>
    <row r="33" spans="1:21" s="18" customFormat="1" ht="35.450000000000003" customHeight="1">
      <c r="A33" s="66" t="s">
        <v>1827</v>
      </c>
      <c r="B33" s="261">
        <v>267</v>
      </c>
      <c r="C33" s="111">
        <v>34417</v>
      </c>
      <c r="D33" s="262" t="s">
        <v>1464</v>
      </c>
      <c r="E33" s="171" t="s">
        <v>1462</v>
      </c>
      <c r="F33" s="178" t="s">
        <v>1845</v>
      </c>
      <c r="G33" s="238"/>
      <c r="H33" s="21"/>
      <c r="I33" s="66">
        <v>3</v>
      </c>
      <c r="J33" s="200" t="s">
        <v>82</v>
      </c>
      <c r="K33" s="238">
        <f>IF(ISERROR(VLOOKUP(J33,'KAYIT LİSTESİ'!$B$4:$H$904,2,0)),"",(VLOOKUP(J33,'KAYIT LİSTESİ'!$B$4:$H$904,2,0)))</f>
        <v>62</v>
      </c>
      <c r="L33" s="111">
        <f>IF(ISERROR(VLOOKUP(J33,'KAYIT LİSTESİ'!$B$4:$H$904,4,0)),"",(VLOOKUP(J33,'KAYIT LİSTESİ'!$B$4:$H$904,4,0)))</f>
        <v>34669</v>
      </c>
      <c r="M33" s="201" t="str">
        <f>IF(ISERROR(VLOOKUP(J33,'KAYIT LİSTESİ'!$B$4:$H$904,5,0)),"",(VLOOKUP(J33,'KAYIT LİSTESİ'!$B$4:$H$904,5,0)))</f>
        <v>FAZİLE TÜRKEŞ</v>
      </c>
      <c r="N33" s="201" t="str">
        <f>IF(ISERROR(VLOOKUP(J33,'KAYIT LİSTESİ'!$B$4:$H$904,6,0)),"",(VLOOKUP(J33,'KAYIT LİSTESİ'!$B$4:$H$904,6,0)))</f>
        <v>KAYSERİ-ERCİYES ÜNİVERSİTESİ</v>
      </c>
      <c r="O33" s="178">
        <v>25595</v>
      </c>
      <c r="P33" s="260">
        <v>3</v>
      </c>
      <c r="T33" s="220">
        <v>44674</v>
      </c>
      <c r="U33" s="218">
        <v>62</v>
      </c>
    </row>
    <row r="34" spans="1:21" s="18" customFormat="1" ht="35.450000000000003" customHeight="1">
      <c r="A34" s="66" t="s">
        <v>1827</v>
      </c>
      <c r="B34" s="261">
        <v>48</v>
      </c>
      <c r="C34" s="111">
        <v>34242</v>
      </c>
      <c r="D34" s="262" t="s">
        <v>1201</v>
      </c>
      <c r="E34" s="171" t="s">
        <v>1198</v>
      </c>
      <c r="F34" s="464" t="s">
        <v>1988</v>
      </c>
      <c r="G34" s="238"/>
      <c r="H34" s="21"/>
      <c r="I34" s="66">
        <v>4</v>
      </c>
      <c r="J34" s="200" t="s">
        <v>83</v>
      </c>
      <c r="K34" s="238">
        <f>IF(ISERROR(VLOOKUP(J34,'KAYIT LİSTESİ'!$B$4:$H$904,2,0)),"",(VLOOKUP(J34,'KAYIT LİSTESİ'!$B$4:$H$904,2,0)))</f>
        <v>115</v>
      </c>
      <c r="L34" s="111">
        <f>IF(ISERROR(VLOOKUP(J34,'KAYIT LİSTESİ'!$B$4:$H$904,4,0)),"",(VLOOKUP(J34,'KAYIT LİSTESİ'!$B$4:$H$904,4,0)))</f>
        <v>0</v>
      </c>
      <c r="M34" s="201" t="str">
        <f>IF(ISERROR(VLOOKUP(J34,'KAYIT LİSTESİ'!$B$4:$H$904,5,0)),"",(VLOOKUP(J34,'KAYIT LİSTESİ'!$B$4:$H$904,5,0)))</f>
        <v>HAVVANUR OLCAY</v>
      </c>
      <c r="N34" s="201" t="str">
        <f>IF(ISERROR(VLOOKUP(J34,'KAYIT LİSTESİ'!$B$4:$H$904,6,0)),"",(VLOOKUP(J34,'KAYIT LİSTESİ'!$B$4:$H$904,6,0)))</f>
        <v>KARAMAN-KARAMANOĞLU MEHMETBEY ÜNİVERSİTESİ</v>
      </c>
      <c r="O34" s="178">
        <v>32114</v>
      </c>
      <c r="P34" s="260">
        <v>5</v>
      </c>
      <c r="T34" s="220">
        <v>44794</v>
      </c>
      <c r="U34" s="218">
        <v>61</v>
      </c>
    </row>
    <row r="35" spans="1:21" s="18" customFormat="1" ht="35.450000000000003" customHeight="1">
      <c r="A35" s="66" t="s">
        <v>1827</v>
      </c>
      <c r="B35" s="261">
        <v>491</v>
      </c>
      <c r="C35" s="111">
        <v>35098</v>
      </c>
      <c r="D35" s="262" t="s">
        <v>1442</v>
      </c>
      <c r="E35" s="171" t="s">
        <v>1439</v>
      </c>
      <c r="F35" s="178" t="s">
        <v>1826</v>
      </c>
      <c r="G35" s="238"/>
      <c r="H35" s="21"/>
      <c r="I35" s="66">
        <v>5</v>
      </c>
      <c r="J35" s="200" t="s">
        <v>84</v>
      </c>
      <c r="K35" s="238">
        <f>IF(ISERROR(VLOOKUP(J35,'KAYIT LİSTESİ'!$B$4:$H$904,2,0)),"",(VLOOKUP(J35,'KAYIT LİSTESİ'!$B$4:$H$904,2,0)))</f>
        <v>258</v>
      </c>
      <c r="L35" s="111">
        <f>IF(ISERROR(VLOOKUP(J35,'KAYIT LİSTESİ'!$B$4:$H$904,4,0)),"",(VLOOKUP(J35,'KAYIT LİSTESİ'!$B$4:$H$904,4,0)))</f>
        <v>36053</v>
      </c>
      <c r="M35" s="201" t="str">
        <f>IF(ISERROR(VLOOKUP(J35,'KAYIT LİSTESİ'!$B$4:$H$904,5,0)),"",(VLOOKUP(J35,'KAYIT LİSTESİ'!$B$4:$H$904,5,0)))</f>
        <v>MÜNEVVER ÇAKRALI</v>
      </c>
      <c r="N35" s="201" t="str">
        <f>IF(ISERROR(VLOOKUP(J35,'KAYIT LİSTESİ'!$B$4:$H$904,6,0)),"",(VLOOKUP(J35,'KAYIT LİSTESİ'!$B$4:$H$904,6,0)))</f>
        <v>DİYARBAKIR-DİCLE ÜNİVERSİTESİ</v>
      </c>
      <c r="O35" s="178" t="s">
        <v>1826</v>
      </c>
      <c r="P35" s="260" t="s">
        <v>1827</v>
      </c>
      <c r="T35" s="220">
        <v>44914</v>
      </c>
      <c r="U35" s="218">
        <v>60</v>
      </c>
    </row>
    <row r="36" spans="1:21" s="18" customFormat="1" ht="35.450000000000003" customHeight="1">
      <c r="A36" s="66" t="s">
        <v>1827</v>
      </c>
      <c r="B36" s="261">
        <v>200</v>
      </c>
      <c r="C36" s="111">
        <v>34783</v>
      </c>
      <c r="D36" s="262" t="s">
        <v>1368</v>
      </c>
      <c r="E36" s="171" t="s">
        <v>1367</v>
      </c>
      <c r="F36" s="178" t="s">
        <v>1826</v>
      </c>
      <c r="G36" s="238"/>
      <c r="H36" s="21"/>
      <c r="I36" s="66">
        <v>6</v>
      </c>
      <c r="J36" s="200" t="s">
        <v>169</v>
      </c>
      <c r="K36" s="238">
        <f>IF(ISERROR(VLOOKUP(J36,'KAYIT LİSTESİ'!$B$4:$H$904,2,0)),"",(VLOOKUP(J36,'KAYIT LİSTESİ'!$B$4:$H$904,2,0)))</f>
        <v>213</v>
      </c>
      <c r="L36" s="111" t="str">
        <f>IF(ISERROR(VLOOKUP(J36,'KAYIT LİSTESİ'!$B$4:$H$904,4,0)),"",(VLOOKUP(J36,'KAYIT LİSTESİ'!$B$4:$H$904,4,0)))</f>
        <v>15.12.1995</v>
      </c>
      <c r="M36" s="201" t="str">
        <f>IF(ISERROR(VLOOKUP(J36,'KAYIT LİSTESİ'!$B$4:$H$904,5,0)),"",(VLOOKUP(J36,'KAYIT LİSTESİ'!$B$4:$H$904,5,0)))</f>
        <v>SİRİN UYSAL</v>
      </c>
      <c r="N36" s="201" t="str">
        <f>IF(ISERROR(VLOOKUP(J36,'KAYIT LİSTESİ'!$B$4:$H$904,6,0)),"",(VLOOKUP(J36,'KAYIT LİSTESİ'!$B$4:$H$904,6,0)))</f>
        <v>İSTANBUL-İSTANBUL TEKNİK ÜNİVERSİTESİ</v>
      </c>
      <c r="O36" s="178">
        <v>25842</v>
      </c>
      <c r="P36" s="260">
        <v>4</v>
      </c>
      <c r="T36" s="220">
        <v>45064</v>
      </c>
      <c r="U36" s="218">
        <v>59</v>
      </c>
    </row>
    <row r="37" spans="1:21" s="18" customFormat="1" ht="35.450000000000003" customHeight="1">
      <c r="A37" s="66" t="s">
        <v>1827</v>
      </c>
      <c r="B37" s="261">
        <v>258</v>
      </c>
      <c r="C37" s="111">
        <v>36053</v>
      </c>
      <c r="D37" s="262" t="s">
        <v>1458</v>
      </c>
      <c r="E37" s="171" t="s">
        <v>1455</v>
      </c>
      <c r="F37" s="178" t="s">
        <v>1826</v>
      </c>
      <c r="G37" s="238"/>
      <c r="H37" s="21"/>
      <c r="I37" s="66"/>
      <c r="J37" s="200" t="s">
        <v>170</v>
      </c>
      <c r="K37" s="238" t="str">
        <f>IF(ISERROR(VLOOKUP(J37,'KAYIT LİSTESİ'!$B$4:$H$904,2,0)),"",(VLOOKUP(J37,'KAYIT LİSTESİ'!$B$4:$H$904,2,0)))</f>
        <v/>
      </c>
      <c r="L37" s="111" t="str">
        <f>IF(ISERROR(VLOOKUP(J37,'KAYIT LİSTESİ'!$B$4:$H$904,4,0)),"",(VLOOKUP(J37,'KAYIT LİSTESİ'!$B$4:$H$904,4,0)))</f>
        <v/>
      </c>
      <c r="M37" s="201" t="str">
        <f>IF(ISERROR(VLOOKUP(J37,'KAYIT LİSTESİ'!$B$4:$H$904,5,0)),"",(VLOOKUP(J37,'KAYIT LİSTESİ'!$B$4:$H$904,5,0)))</f>
        <v/>
      </c>
      <c r="N37" s="201" t="str">
        <f>IF(ISERROR(VLOOKUP(J37,'KAYIT LİSTESİ'!$B$4:$H$904,6,0)),"",(VLOOKUP(J37,'KAYIT LİSTESİ'!$B$4:$H$904,6,0)))</f>
        <v/>
      </c>
      <c r="O37" s="178"/>
      <c r="P37" s="260"/>
      <c r="T37" s="220">
        <v>45214</v>
      </c>
      <c r="U37" s="218">
        <v>58</v>
      </c>
    </row>
    <row r="38" spans="1:21" s="18" customFormat="1" ht="35.450000000000003" customHeight="1">
      <c r="A38" s="66"/>
      <c r="B38" s="261"/>
      <c r="C38" s="111"/>
      <c r="D38" s="262"/>
      <c r="E38" s="171"/>
      <c r="F38" s="178"/>
      <c r="G38" s="238"/>
      <c r="H38" s="21"/>
      <c r="I38" s="66"/>
      <c r="J38" s="200" t="s">
        <v>325</v>
      </c>
      <c r="K38" s="238" t="str">
        <f>IF(ISERROR(VLOOKUP(J38,'KAYIT LİSTESİ'!$B$4:$H$904,2,0)),"",(VLOOKUP(J38,'KAYIT LİSTESİ'!$B$4:$H$904,2,0)))</f>
        <v/>
      </c>
      <c r="L38" s="111" t="str">
        <f>IF(ISERROR(VLOOKUP(J38,'KAYIT LİSTESİ'!$B$4:$H$904,4,0)),"",(VLOOKUP(J38,'KAYIT LİSTESİ'!$B$4:$H$904,4,0)))</f>
        <v/>
      </c>
      <c r="M38" s="201" t="str">
        <f>IF(ISERROR(VLOOKUP(J38,'KAYIT LİSTESİ'!$B$4:$H$904,5,0)),"",(VLOOKUP(J38,'KAYIT LİSTESİ'!$B$4:$H$904,5,0)))</f>
        <v/>
      </c>
      <c r="N38" s="201" t="str">
        <f>IF(ISERROR(VLOOKUP(J38,'KAYIT LİSTESİ'!$B$4:$H$904,6,0)),"",(VLOOKUP(J38,'KAYIT LİSTESİ'!$B$4:$H$904,6,0)))</f>
        <v/>
      </c>
      <c r="O38" s="178"/>
      <c r="P38" s="260"/>
      <c r="T38" s="220">
        <v>45364</v>
      </c>
      <c r="U38" s="218">
        <v>57</v>
      </c>
    </row>
    <row r="39" spans="1:21" s="18" customFormat="1" ht="35.450000000000003" customHeight="1">
      <c r="A39" s="66"/>
      <c r="B39" s="261"/>
      <c r="C39" s="111"/>
      <c r="D39" s="262"/>
      <c r="E39" s="171"/>
      <c r="F39" s="178"/>
      <c r="G39" s="238"/>
      <c r="H39" s="21"/>
      <c r="I39" s="230" t="s">
        <v>302</v>
      </c>
      <c r="J39" s="231"/>
      <c r="K39" s="231"/>
      <c r="L39" s="231"/>
      <c r="M39" s="231"/>
      <c r="N39" s="231"/>
      <c r="O39" s="231"/>
      <c r="P39" s="232"/>
      <c r="T39" s="220">
        <v>44074</v>
      </c>
      <c r="U39" s="218">
        <v>67</v>
      </c>
    </row>
    <row r="40" spans="1:21" s="18" customFormat="1" ht="35.450000000000003" customHeight="1">
      <c r="A40" s="66"/>
      <c r="B40" s="261"/>
      <c r="C40" s="111"/>
      <c r="D40" s="262"/>
      <c r="E40" s="171"/>
      <c r="F40" s="178"/>
      <c r="G40" s="238"/>
      <c r="H40" s="21"/>
      <c r="I40" s="43" t="s">
        <v>11</v>
      </c>
      <c r="J40" s="43" t="s">
        <v>87</v>
      </c>
      <c r="K40" s="43" t="s">
        <v>86</v>
      </c>
      <c r="L40" s="113" t="s">
        <v>12</v>
      </c>
      <c r="M40" s="114" t="s">
        <v>13</v>
      </c>
      <c r="N40" s="114" t="s">
        <v>295</v>
      </c>
      <c r="O40" s="173" t="s">
        <v>14</v>
      </c>
      <c r="P40" s="43" t="s">
        <v>27</v>
      </c>
      <c r="T40" s="220">
        <v>44194</v>
      </c>
      <c r="U40" s="218">
        <v>66</v>
      </c>
    </row>
    <row r="41" spans="1:21" s="18" customFormat="1" ht="35.450000000000003" customHeight="1">
      <c r="A41" s="66"/>
      <c r="B41" s="261"/>
      <c r="C41" s="111"/>
      <c r="D41" s="262"/>
      <c r="E41" s="171"/>
      <c r="F41" s="178"/>
      <c r="G41" s="238"/>
      <c r="H41" s="21"/>
      <c r="I41" s="66">
        <v>1</v>
      </c>
      <c r="J41" s="200" t="s">
        <v>1847</v>
      </c>
      <c r="K41" s="238">
        <f>IF(ISERROR(VLOOKUP(J41,'KAYIT LİSTESİ'!$B$4:$H$904,2,0)),"",(VLOOKUP(J41,'KAYIT LİSTESİ'!$B$4:$H$904,2,0)))</f>
        <v>174</v>
      </c>
      <c r="L41" s="111">
        <f>IF(ISERROR(VLOOKUP(J41,'KAYIT LİSTESİ'!$B$4:$H$904,4,0)),"",(VLOOKUP(J41,'KAYIT LİSTESİ'!$B$4:$H$904,4,0)))</f>
        <v>34737</v>
      </c>
      <c r="M41" s="201" t="str">
        <f>IF(ISERROR(VLOOKUP(J41,'KAYIT LİSTESİ'!$B$4:$H$904,5,0)),"",(VLOOKUP(J41,'KAYIT LİSTESİ'!$B$4:$H$904,5,0)))</f>
        <v>ASLI METİN</v>
      </c>
      <c r="N41" s="201" t="str">
        <f>IF(ISERROR(VLOOKUP(J41,'KAYIT LİSTESİ'!$B$4:$H$904,6,0)),"",(VLOOKUP(J41,'KAYIT LİSTESİ'!$B$4:$H$904,6,0)))</f>
        <v>KOCAELİ-KOCAELİ ÜNİVERSİTESİ</v>
      </c>
      <c r="O41" s="178">
        <v>30300</v>
      </c>
      <c r="P41" s="260">
        <v>4</v>
      </c>
      <c r="T41" s="220">
        <v>44314</v>
      </c>
      <c r="U41" s="218">
        <v>65</v>
      </c>
    </row>
    <row r="42" spans="1:21" s="18" customFormat="1" ht="35.450000000000003" customHeight="1">
      <c r="A42" s="66"/>
      <c r="B42" s="261"/>
      <c r="C42" s="111"/>
      <c r="D42" s="262"/>
      <c r="E42" s="171"/>
      <c r="F42" s="178"/>
      <c r="G42" s="238"/>
      <c r="H42" s="21"/>
      <c r="I42" s="66">
        <v>2</v>
      </c>
      <c r="J42" s="200" t="s">
        <v>1848</v>
      </c>
      <c r="K42" s="238">
        <f>IF(ISERROR(VLOOKUP(J42,'KAYIT LİSTESİ'!$B$4:$H$904,2,0)),"",(VLOOKUP(J42,'KAYIT LİSTESİ'!$B$4:$H$904,2,0)))</f>
        <v>200</v>
      </c>
      <c r="L42" s="111">
        <f>IF(ISERROR(VLOOKUP(J42,'KAYIT LİSTESİ'!$B$4:$H$904,4,0)),"",(VLOOKUP(J42,'KAYIT LİSTESİ'!$B$4:$H$904,4,0)))</f>
        <v>34783</v>
      </c>
      <c r="M42" s="201" t="str">
        <f>IF(ISERROR(VLOOKUP(J42,'KAYIT LİSTESİ'!$B$4:$H$904,5,0)),"",(VLOOKUP(J42,'KAYIT LİSTESİ'!$B$4:$H$904,5,0)))</f>
        <v>HANİFE ÇOBANOĞLU</v>
      </c>
      <c r="N42" s="201" t="str">
        <f>IF(ISERROR(VLOOKUP(J42,'KAYIT LİSTESİ'!$B$4:$H$904,6,0)),"",(VLOOKUP(J42,'KAYIT LİSTESİ'!$B$4:$H$904,6,0)))</f>
        <v>MERSİN-MERSİN ÜNİVERSİTESİ</v>
      </c>
      <c r="O42" s="178" t="s">
        <v>1826</v>
      </c>
      <c r="P42" s="260" t="s">
        <v>1827</v>
      </c>
      <c r="T42" s="220">
        <v>44434</v>
      </c>
      <c r="U42" s="218">
        <v>64</v>
      </c>
    </row>
    <row r="43" spans="1:21" s="18" customFormat="1" ht="35.450000000000003" customHeight="1">
      <c r="A43" s="66"/>
      <c r="B43" s="261"/>
      <c r="C43" s="111"/>
      <c r="D43" s="262"/>
      <c r="E43" s="171"/>
      <c r="F43" s="178"/>
      <c r="G43" s="238"/>
      <c r="H43" s="21"/>
      <c r="I43" s="66">
        <v>2</v>
      </c>
      <c r="J43" s="200" t="s">
        <v>1849</v>
      </c>
      <c r="K43" s="238">
        <f>IF(ISERROR(VLOOKUP(J43,'KAYIT LİSTESİ'!$B$4:$H$904,2,0)),"",(VLOOKUP(J43,'KAYIT LİSTESİ'!$B$4:$H$904,2,0)))</f>
        <v>491</v>
      </c>
      <c r="L43" s="111">
        <f>IF(ISERROR(VLOOKUP(J43,'KAYIT LİSTESİ'!$B$4:$H$904,4,0)),"",(VLOOKUP(J43,'KAYIT LİSTESİ'!$B$4:$H$904,4,0)))</f>
        <v>35098</v>
      </c>
      <c r="M43" s="201" t="str">
        <f>IF(ISERROR(VLOOKUP(J43,'KAYIT LİSTESİ'!$B$4:$H$904,5,0)),"",(VLOOKUP(J43,'KAYIT LİSTESİ'!$B$4:$H$904,5,0)))</f>
        <v>BUSE ÖZTÜRK</v>
      </c>
      <c r="N43" s="201" t="str">
        <f>IF(ISERROR(VLOOKUP(J43,'KAYIT LİSTESİ'!$B$4:$H$904,6,0)),"",(VLOOKUP(J43,'KAYIT LİSTESİ'!$B$4:$H$904,6,0)))</f>
        <v>İSTANBUL-MARMARA ÜNİVERSİTESİ</v>
      </c>
      <c r="O43" s="178" t="s">
        <v>1826</v>
      </c>
      <c r="P43" s="260" t="s">
        <v>1827</v>
      </c>
      <c r="T43" s="220">
        <v>44554</v>
      </c>
      <c r="U43" s="218">
        <v>63</v>
      </c>
    </row>
    <row r="44" spans="1:21" s="18" customFormat="1" ht="35.450000000000003" customHeight="1">
      <c r="A44" s="541" t="s">
        <v>1839</v>
      </c>
      <c r="B44" s="542"/>
      <c r="C44" s="542"/>
      <c r="D44" s="542"/>
      <c r="E44" s="542"/>
      <c r="F44" s="542"/>
      <c r="G44" s="543"/>
      <c r="H44" s="21"/>
      <c r="I44" s="66">
        <v>3</v>
      </c>
      <c r="J44" s="200" t="s">
        <v>1850</v>
      </c>
      <c r="K44" s="238">
        <f>IF(ISERROR(VLOOKUP(J44,'KAYIT LİSTESİ'!$B$4:$H$904,2,0)),"",(VLOOKUP(J44,'KAYIT LİSTESİ'!$B$4:$H$904,2,0)))</f>
        <v>217</v>
      </c>
      <c r="L44" s="111">
        <f>IF(ISERROR(VLOOKUP(J44,'KAYIT LİSTESİ'!$B$4:$H$904,4,0)),"",(VLOOKUP(J44,'KAYIT LİSTESİ'!$B$4:$H$904,4,0)))</f>
        <v>0</v>
      </c>
      <c r="M44" s="201" t="str">
        <f>IF(ISERROR(VLOOKUP(J44,'KAYIT LİSTESİ'!$B$4:$H$904,5,0)),"",(VLOOKUP(J44,'KAYIT LİSTESİ'!$B$4:$H$904,5,0)))</f>
        <v>SİBELCAN AYDINOĞLU</v>
      </c>
      <c r="N44" s="201" t="str">
        <f>IF(ISERROR(VLOOKUP(J44,'KAYIT LİSTESİ'!$B$4:$H$904,6,0)),"",(VLOOKUP(J44,'KAYIT LİSTESİ'!$B$4:$H$904,6,0)))</f>
        <v>KONYA-SELÇUK ÜNİVERSİTESİ</v>
      </c>
      <c r="O44" s="178">
        <v>25014</v>
      </c>
      <c r="P44" s="260">
        <v>3</v>
      </c>
      <c r="T44" s="220">
        <v>44674</v>
      </c>
      <c r="U44" s="218">
        <v>62</v>
      </c>
    </row>
    <row r="45" spans="1:21" s="18" customFormat="1" ht="35.450000000000003" customHeight="1">
      <c r="A45" s="544"/>
      <c r="B45" s="545"/>
      <c r="C45" s="545"/>
      <c r="D45" s="545"/>
      <c r="E45" s="545"/>
      <c r="F45" s="545"/>
      <c r="G45" s="546"/>
      <c r="H45" s="21"/>
      <c r="I45" s="66">
        <v>4</v>
      </c>
      <c r="J45" s="200" t="s">
        <v>1851</v>
      </c>
      <c r="K45" s="238">
        <f>IF(ISERROR(VLOOKUP(J45,'KAYIT LİSTESİ'!$B$4:$H$904,2,0)),"",(VLOOKUP(J45,'KAYIT LİSTESİ'!$B$4:$H$904,2,0)))</f>
        <v>227</v>
      </c>
      <c r="L45" s="111">
        <f>IF(ISERROR(VLOOKUP(J45,'KAYIT LİSTESİ'!$B$4:$H$904,4,0)),"",(VLOOKUP(J45,'KAYIT LİSTESİ'!$B$4:$H$904,4,0)))</f>
        <v>35196</v>
      </c>
      <c r="M45" s="201" t="str">
        <f>IF(ISERROR(VLOOKUP(J45,'KAYIT LİSTESİ'!$B$4:$H$904,5,0)),"",(VLOOKUP(J45,'KAYIT LİSTESİ'!$B$4:$H$904,5,0)))</f>
        <v>HİLAL TOSUNOĞLU</v>
      </c>
      <c r="N45" s="201" t="str">
        <f>IF(ISERROR(VLOOKUP(J45,'KAYIT LİSTESİ'!$B$4:$H$904,6,0)),"",(VLOOKUP(J45,'KAYIT LİSTESİ'!$B$4:$H$904,6,0)))</f>
        <v>BOLU-ABAN İZZET BAYSAL ÜNİVERSİTESİ</v>
      </c>
      <c r="O45" s="178">
        <v>32995</v>
      </c>
      <c r="P45" s="260">
        <v>5</v>
      </c>
      <c r="T45" s="220">
        <v>44794</v>
      </c>
      <c r="U45" s="218">
        <v>61</v>
      </c>
    </row>
    <row r="46" spans="1:21" s="18" customFormat="1" ht="35.450000000000003" customHeight="1">
      <c r="A46" s="66"/>
      <c r="B46" s="261"/>
      <c r="C46" s="111"/>
      <c r="D46" s="262"/>
      <c r="E46" s="171"/>
      <c r="F46" s="178"/>
      <c r="G46" s="238"/>
      <c r="H46" s="21"/>
      <c r="I46" s="66">
        <v>4</v>
      </c>
      <c r="J46" s="200" t="s">
        <v>1852</v>
      </c>
      <c r="K46" s="238">
        <f>IF(ISERROR(VLOOKUP(J46,'KAYIT LİSTESİ'!$B$4:$H$904,2,0)),"",(VLOOKUP(J46,'KAYIT LİSTESİ'!$B$4:$H$904,2,0)))</f>
        <v>83</v>
      </c>
      <c r="L46" s="111">
        <f>IF(ISERROR(VLOOKUP(J46,'KAYIT LİSTESİ'!$B$4:$H$904,4,0)),"",(VLOOKUP(J46,'KAYIT LİSTESİ'!$B$4:$H$904,4,0)))</f>
        <v>35330</v>
      </c>
      <c r="M46" s="201" t="str">
        <f>IF(ISERROR(VLOOKUP(J46,'KAYIT LİSTESİ'!$B$4:$H$904,5,0)),"",(VLOOKUP(J46,'KAYIT LİSTESİ'!$B$4:$H$904,5,0)))</f>
        <v>ÖZLEM BALKIÇ</v>
      </c>
      <c r="N46" s="201" t="str">
        <f>IF(ISERROR(VLOOKUP(J46,'KAYIT LİSTESİ'!$B$4:$H$904,6,0)),"",(VLOOKUP(J46,'KAYIT LİSTESİ'!$B$4:$H$904,6,0)))</f>
        <v>BURDUR-MEHMET AKİF ERSOY ÜNİVERSİTESİ</v>
      </c>
      <c r="O46" s="178">
        <v>24299</v>
      </c>
      <c r="P46" s="260">
        <v>2</v>
      </c>
      <c r="T46" s="220">
        <v>44914</v>
      </c>
      <c r="U46" s="218">
        <v>60</v>
      </c>
    </row>
    <row r="47" spans="1:21" s="18" customFormat="1" ht="35.450000000000003" customHeight="1">
      <c r="A47" s="66"/>
      <c r="B47" s="261"/>
      <c r="C47" s="111"/>
      <c r="D47" s="262"/>
      <c r="E47" s="171"/>
      <c r="F47" s="178"/>
      <c r="G47" s="238"/>
      <c r="H47" s="21"/>
      <c r="I47" s="66">
        <v>5</v>
      </c>
      <c r="J47" s="200" t="s">
        <v>1853</v>
      </c>
      <c r="K47" s="238">
        <f>IF(ISERROR(VLOOKUP(J47,'KAYIT LİSTESİ'!$B$4:$H$904,2,0)),"",(VLOOKUP(J47,'KAYIT LİSTESİ'!$B$4:$H$904,2,0)))</f>
        <v>267</v>
      </c>
      <c r="L47" s="111">
        <f>IF(ISERROR(VLOOKUP(J47,'KAYIT LİSTESİ'!$B$4:$H$904,4,0)),"",(VLOOKUP(J47,'KAYIT LİSTESİ'!$B$4:$H$904,4,0)))</f>
        <v>34417</v>
      </c>
      <c r="M47" s="201" t="str">
        <f>IF(ISERROR(VLOOKUP(J47,'KAYIT LİSTESİ'!$B$4:$H$904,5,0)),"",(VLOOKUP(J47,'KAYIT LİSTESİ'!$B$4:$H$904,5,0)))</f>
        <v>SELİN IŞIK</v>
      </c>
      <c r="N47" s="201" t="str">
        <f>IF(ISERROR(VLOOKUP(J47,'KAYIT LİSTESİ'!$B$4:$H$904,6,0)),"",(VLOOKUP(J47,'KAYIT LİSTESİ'!$B$4:$H$904,6,0)))</f>
        <v>MUĞLA-MUĞLA SITKI KOÇMAN ÜNİVERSİTESİ</v>
      </c>
      <c r="O47" s="178" t="s">
        <v>1845</v>
      </c>
      <c r="P47" s="260" t="s">
        <v>1827</v>
      </c>
      <c r="T47" s="220">
        <v>45064</v>
      </c>
      <c r="U47" s="218">
        <v>59</v>
      </c>
    </row>
    <row r="48" spans="1:21" s="18" customFormat="1" ht="35.450000000000003" customHeight="1">
      <c r="A48" s="66"/>
      <c r="B48" s="261"/>
      <c r="C48" s="111"/>
      <c r="D48" s="262"/>
      <c r="E48" s="171"/>
      <c r="F48" s="178"/>
      <c r="G48" s="238"/>
      <c r="H48" s="21"/>
      <c r="I48" s="66">
        <v>6</v>
      </c>
      <c r="J48" s="200" t="s">
        <v>1854</v>
      </c>
      <c r="K48" s="238">
        <f>IF(ISERROR(VLOOKUP(J48,'KAYIT LİSTESİ'!$B$4:$H$904,2,0)),"",(VLOOKUP(J48,'KAYIT LİSTESİ'!$B$4:$H$904,2,0)))</f>
        <v>400</v>
      </c>
      <c r="L48" s="111">
        <f>IF(ISERROR(VLOOKUP(J48,'KAYIT LİSTESİ'!$B$4:$H$904,4,0)),"",(VLOOKUP(J48,'KAYIT LİSTESİ'!$B$4:$H$904,4,0)))</f>
        <v>34969</v>
      </c>
      <c r="M48" s="201" t="str">
        <f>IF(ISERROR(VLOOKUP(J48,'KAYIT LİSTESİ'!$B$4:$H$904,5,0)),"",(VLOOKUP(J48,'KAYIT LİSTESİ'!$B$4:$H$904,5,0)))</f>
        <v>MEYREM ATASEVER</v>
      </c>
      <c r="N48" s="201" t="str">
        <f>IF(ISERROR(VLOOKUP(J48,'KAYIT LİSTESİ'!$B$4:$H$904,6,0)),"",(VLOOKUP(J48,'KAYIT LİSTESİ'!$B$4:$H$904,6,0)))</f>
        <v>BALIKESİR- BALIKESİR ÜNİVERSİTESİ</v>
      </c>
      <c r="O48" s="178">
        <v>23530</v>
      </c>
      <c r="P48" s="260">
        <v>1</v>
      </c>
      <c r="T48" s="220">
        <v>45214</v>
      </c>
      <c r="U48" s="218">
        <v>58</v>
      </c>
    </row>
    <row r="49" spans="1:21" s="18" customFormat="1" ht="35.450000000000003" customHeight="1">
      <c r="A49" s="66"/>
      <c r="B49" s="261"/>
      <c r="C49" s="111"/>
      <c r="D49" s="262"/>
      <c r="E49" s="171"/>
      <c r="F49" s="178"/>
      <c r="G49" s="238"/>
      <c r="H49" s="21"/>
      <c r="I49" s="66"/>
      <c r="J49" s="200" t="s">
        <v>1855</v>
      </c>
      <c r="K49" s="238" t="str">
        <f>IF(ISERROR(VLOOKUP(J49,'KAYIT LİSTESİ'!$B$4:$H$904,2,0)),"",(VLOOKUP(J49,'KAYIT LİSTESİ'!$B$4:$H$904,2,0)))</f>
        <v/>
      </c>
      <c r="L49" s="111" t="str">
        <f>IF(ISERROR(VLOOKUP(J49,'KAYIT LİSTESİ'!$B$4:$H$904,4,0)),"",(VLOOKUP(J49,'KAYIT LİSTESİ'!$B$4:$H$904,4,0)))</f>
        <v/>
      </c>
      <c r="M49" s="201" t="str">
        <f>IF(ISERROR(VLOOKUP(J49,'KAYIT LİSTESİ'!$B$4:$H$904,5,0)),"",(VLOOKUP(J49,'KAYIT LİSTESİ'!$B$4:$H$904,5,0)))</f>
        <v/>
      </c>
      <c r="N49" s="201" t="str">
        <f>IF(ISERROR(VLOOKUP(J49,'KAYIT LİSTESİ'!$B$4:$H$904,6,0)),"",(VLOOKUP(J49,'KAYIT LİSTESİ'!$B$4:$H$904,6,0)))</f>
        <v/>
      </c>
      <c r="O49" s="178"/>
      <c r="P49" s="260"/>
      <c r="T49" s="220">
        <v>45364</v>
      </c>
      <c r="U49" s="218">
        <v>57</v>
      </c>
    </row>
    <row r="50" spans="1:21" ht="7.5" customHeight="1">
      <c r="A50" s="31"/>
      <c r="B50" s="31"/>
      <c r="C50" s="32"/>
      <c r="D50" s="50"/>
      <c r="E50" s="33"/>
      <c r="F50" s="179"/>
      <c r="G50" s="34"/>
      <c r="I50" s="35"/>
      <c r="J50" s="36"/>
      <c r="K50" s="37"/>
      <c r="L50" s="38"/>
      <c r="M50" s="46"/>
      <c r="N50" s="46"/>
      <c r="O50" s="174"/>
      <c r="P50" s="37"/>
      <c r="T50" s="220">
        <v>52614</v>
      </c>
      <c r="U50" s="218">
        <v>39</v>
      </c>
    </row>
    <row r="51" spans="1:21" ht="14.25" customHeight="1">
      <c r="A51" s="25" t="s">
        <v>18</v>
      </c>
      <c r="B51" s="25"/>
      <c r="C51" s="25"/>
      <c r="D51" s="51"/>
      <c r="E51" s="44" t="s">
        <v>0</v>
      </c>
      <c r="F51" s="180" t="s">
        <v>1</v>
      </c>
      <c r="G51" s="22"/>
      <c r="H51" s="26" t="s">
        <v>2</v>
      </c>
      <c r="I51" s="26"/>
      <c r="J51" s="26"/>
      <c r="K51" s="26"/>
      <c r="M51" s="47" t="s">
        <v>3</v>
      </c>
      <c r="N51" s="48" t="s">
        <v>3</v>
      </c>
      <c r="O51" s="175" t="s">
        <v>3</v>
      </c>
      <c r="P51" s="25"/>
      <c r="Q51" s="27"/>
      <c r="T51" s="220">
        <v>52814</v>
      </c>
      <c r="U51" s="218">
        <v>38</v>
      </c>
    </row>
    <row r="52" spans="1:21">
      <c r="T52" s="220">
        <v>53014</v>
      </c>
      <c r="U52" s="218">
        <v>37</v>
      </c>
    </row>
    <row r="53" spans="1:21" hidden="1">
      <c r="T53" s="220">
        <v>53214</v>
      </c>
      <c r="U53" s="218">
        <v>36</v>
      </c>
    </row>
    <row r="54" spans="1:21" hidden="1">
      <c r="T54" s="220">
        <v>53514</v>
      </c>
      <c r="U54" s="218">
        <v>35</v>
      </c>
    </row>
    <row r="55" spans="1:21" hidden="1">
      <c r="E55" s="45" t="s">
        <v>1409</v>
      </c>
      <c r="T55" s="220">
        <v>53814</v>
      </c>
      <c r="U55" s="218">
        <v>34</v>
      </c>
    </row>
    <row r="56" spans="1:21" hidden="1">
      <c r="E56" s="45" t="s">
        <v>1160</v>
      </c>
      <c r="T56" s="220">
        <v>54114</v>
      </c>
      <c r="U56" s="218">
        <v>33</v>
      </c>
    </row>
    <row r="57" spans="1:21" hidden="1">
      <c r="E57" s="45" t="s">
        <v>1350</v>
      </c>
      <c r="T57" s="220">
        <v>54414</v>
      </c>
      <c r="U57" s="218">
        <v>32</v>
      </c>
    </row>
    <row r="58" spans="1:21" ht="25.5" hidden="1">
      <c r="E58" s="45" t="s">
        <v>1390</v>
      </c>
      <c r="T58" s="220">
        <v>54814</v>
      </c>
      <c r="U58" s="218">
        <v>31</v>
      </c>
    </row>
    <row r="59" spans="1:21" ht="25.5" hidden="1">
      <c r="E59" s="45" t="s">
        <v>1398</v>
      </c>
      <c r="T59" s="220">
        <v>55214</v>
      </c>
      <c r="U59" s="218">
        <v>30</v>
      </c>
    </row>
    <row r="60" spans="1:21" ht="25.5" hidden="1">
      <c r="E60" s="45" t="s">
        <v>1451</v>
      </c>
      <c r="T60" s="220">
        <v>55614</v>
      </c>
      <c r="U60" s="218">
        <v>29</v>
      </c>
    </row>
    <row r="61" spans="1:21" ht="25.5" hidden="1">
      <c r="E61" s="45" t="s">
        <v>1158</v>
      </c>
      <c r="T61" s="220">
        <v>60014</v>
      </c>
      <c r="U61" s="218">
        <v>28</v>
      </c>
    </row>
    <row r="62" spans="1:21" hidden="1">
      <c r="E62" s="45" t="s">
        <v>1452</v>
      </c>
      <c r="T62" s="220">
        <v>60414</v>
      </c>
      <c r="U62" s="218">
        <v>27</v>
      </c>
    </row>
    <row r="63" spans="1:21" hidden="1">
      <c r="E63" s="45" t="s">
        <v>1349</v>
      </c>
      <c r="T63" s="220">
        <v>60814</v>
      </c>
      <c r="U63" s="218">
        <v>26</v>
      </c>
    </row>
    <row r="64" spans="1:21" ht="25.5" hidden="1">
      <c r="E64" s="45" t="s">
        <v>1364</v>
      </c>
      <c r="T64" s="220">
        <v>61214</v>
      </c>
      <c r="U64" s="218">
        <v>25</v>
      </c>
    </row>
    <row r="65" spans="20:21">
      <c r="T65" s="220">
        <v>61614</v>
      </c>
      <c r="U65" s="218">
        <v>24</v>
      </c>
    </row>
    <row r="66" spans="20:21">
      <c r="T66" s="220">
        <v>62014</v>
      </c>
      <c r="U66" s="218">
        <v>23</v>
      </c>
    </row>
    <row r="67" spans="20:21">
      <c r="T67" s="220">
        <v>62414</v>
      </c>
      <c r="U67" s="218">
        <v>22</v>
      </c>
    </row>
    <row r="68" spans="20:21">
      <c r="T68" s="220">
        <v>62814</v>
      </c>
      <c r="U68" s="218">
        <v>21</v>
      </c>
    </row>
    <row r="69" spans="20:21">
      <c r="T69" s="220">
        <v>63214</v>
      </c>
      <c r="U69" s="218">
        <v>20</v>
      </c>
    </row>
    <row r="70" spans="20:21">
      <c r="T70" s="220">
        <v>63614</v>
      </c>
      <c r="U70" s="218">
        <v>19</v>
      </c>
    </row>
    <row r="71" spans="20:21">
      <c r="T71" s="220">
        <v>64014</v>
      </c>
      <c r="U71" s="218">
        <v>18</v>
      </c>
    </row>
    <row r="72" spans="20:21">
      <c r="T72" s="220">
        <v>64414</v>
      </c>
      <c r="U72" s="218">
        <v>17</v>
      </c>
    </row>
    <row r="73" spans="20:21">
      <c r="T73" s="220">
        <v>64814</v>
      </c>
      <c r="U73" s="218">
        <v>16</v>
      </c>
    </row>
    <row r="74" spans="20:21">
      <c r="T74" s="220">
        <v>65214</v>
      </c>
      <c r="U74" s="218">
        <v>15</v>
      </c>
    </row>
    <row r="75" spans="20:21">
      <c r="T75" s="220">
        <v>65614</v>
      </c>
      <c r="U75" s="218">
        <v>14</v>
      </c>
    </row>
    <row r="76" spans="20:21">
      <c r="T76" s="220">
        <v>70014</v>
      </c>
      <c r="U76" s="218">
        <v>13</v>
      </c>
    </row>
    <row r="77" spans="20:21">
      <c r="T77" s="220">
        <v>70414</v>
      </c>
      <c r="U77" s="218">
        <v>12</v>
      </c>
    </row>
    <row r="78" spans="20:21">
      <c r="T78" s="220">
        <v>70914</v>
      </c>
      <c r="U78" s="218">
        <v>11</v>
      </c>
    </row>
    <row r="79" spans="20:21">
      <c r="T79" s="220">
        <v>71414</v>
      </c>
      <c r="U79" s="218">
        <v>10</v>
      </c>
    </row>
    <row r="80" spans="20:21">
      <c r="T80" s="220">
        <v>71914</v>
      </c>
      <c r="U80" s="218">
        <v>9</v>
      </c>
    </row>
    <row r="81" spans="20:21">
      <c r="T81" s="220">
        <v>72414</v>
      </c>
      <c r="U81" s="218">
        <v>8</v>
      </c>
    </row>
    <row r="82" spans="20:21">
      <c r="T82" s="220">
        <v>72914</v>
      </c>
      <c r="U82" s="218">
        <v>7</v>
      </c>
    </row>
    <row r="83" spans="20:21">
      <c r="T83" s="220">
        <v>73414</v>
      </c>
      <c r="U83" s="218">
        <v>6</v>
      </c>
    </row>
    <row r="84" spans="20:21">
      <c r="T84" s="220">
        <v>73914</v>
      </c>
      <c r="U84" s="218">
        <v>5</v>
      </c>
    </row>
    <row r="85" spans="20:21">
      <c r="T85" s="220">
        <v>74414</v>
      </c>
      <c r="U85" s="218">
        <v>4</v>
      </c>
    </row>
    <row r="86" spans="20:21">
      <c r="T86" s="220">
        <v>74914</v>
      </c>
      <c r="U86" s="218">
        <v>3</v>
      </c>
    </row>
    <row r="87" spans="20:21">
      <c r="T87" s="220">
        <v>75414</v>
      </c>
      <c r="U87" s="218">
        <v>2</v>
      </c>
    </row>
    <row r="88" spans="20:21">
      <c r="T88" s="220">
        <v>80014</v>
      </c>
      <c r="U88" s="218">
        <v>1</v>
      </c>
    </row>
  </sheetData>
  <mergeCells count="19">
    <mergeCell ref="A44:G45"/>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8">
    <cfRule type="cellIs" dxfId="46" priority="5" stopIfTrue="1" operator="between">
      <formula>20010</formula>
      <formula>20387</formula>
    </cfRule>
  </conditionalFormatting>
  <conditionalFormatting sqref="F39:F43 F46:F49">
    <cfRule type="cellIs" dxfId="45" priority="4" stopIfTrue="1" operator="between">
      <formula>20010</formula>
      <formula>20387</formula>
    </cfRule>
  </conditionalFormatting>
  <conditionalFormatting sqref="F1:F43 F46:F65536">
    <cfRule type="duplicateValues" dxfId="44" priority="3" stopIfTrue="1"/>
  </conditionalFormatting>
  <conditionalFormatting sqref="E1:E43 E46:E65536">
    <cfRule type="duplicateValues" dxfId="43" priority="2" stopIfTrue="1"/>
  </conditionalFormatting>
  <conditionalFormatting sqref="E44:E45">
    <cfRule type="containsText" dxfId="42" priority="1" stopIfTrue="1" operator="containsText" text="FERDİ">
      <formula>NOT(ISERROR(SEARCH("FERDİ",E44)))</formula>
    </cfRule>
  </conditionalFormatting>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sheetPr>
    <tabColor rgb="FF00B050"/>
    <pageSetUpPr fitToPage="1"/>
  </sheetPr>
  <dimension ref="A1:U84"/>
  <sheetViews>
    <sheetView view="pageBreakPreview" zoomScale="70" zoomScaleNormal="100" zoomScaleSheetLayoutView="70" workbookViewId="0">
      <selection activeCell="I14" sqref="I14"/>
    </sheetView>
  </sheetViews>
  <sheetFormatPr defaultRowHeight="12.75"/>
  <cols>
    <col min="1" max="1" width="4.85546875" style="22" customWidth="1"/>
    <col min="2" max="2" width="8" style="22" bestFit="1" customWidth="1"/>
    <col min="3" max="3" width="13.28515625" style="20" bestFit="1" customWidth="1"/>
    <col min="4" max="4" width="23.42578125" style="45" bestFit="1" customWidth="1"/>
    <col min="5" max="5" width="29.140625" style="45" customWidth="1"/>
    <col min="6" max="6" width="12.5703125" style="20" customWidth="1"/>
    <col min="7" max="7" width="9.85546875" style="23" customWidth="1"/>
    <col min="8" max="8" width="2.140625" style="20" customWidth="1"/>
    <col min="9" max="9" width="7.7109375" style="22" customWidth="1"/>
    <col min="10" max="10" width="14" style="22" hidden="1" customWidth="1"/>
    <col min="11" max="11" width="7.7109375" style="22" customWidth="1"/>
    <col min="12" max="12" width="12.42578125" style="24" customWidth="1"/>
    <col min="13" max="13" width="22.140625" style="49" customWidth="1"/>
    <col min="14" max="14" width="34.140625" style="49" customWidth="1"/>
    <col min="15" max="15" width="9.5703125" style="20" customWidth="1"/>
    <col min="16" max="16" width="7.7109375" style="20" customWidth="1"/>
    <col min="17" max="17" width="5.7109375" style="20" customWidth="1"/>
    <col min="18" max="19" width="9.140625" style="20"/>
    <col min="20" max="20" width="9.140625" style="220"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439</v>
      </c>
      <c r="E3" s="559"/>
      <c r="F3" s="560" t="s">
        <v>304</v>
      </c>
      <c r="G3" s="560"/>
      <c r="H3" s="565" t="str">
        <f>'YARIŞMA PROGRAMI'!E35</f>
        <v>44,71-Milli Takım</v>
      </c>
      <c r="I3" s="561"/>
      <c r="J3" s="561"/>
      <c r="K3" s="561"/>
      <c r="L3" s="561"/>
      <c r="M3" s="288" t="s">
        <v>303</v>
      </c>
      <c r="N3" s="562" t="str">
        <f>'YARIŞMA PROGRAMI'!F35</f>
        <v>46.35-ANADOLU ÜNİ.</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PROGRAMI'!B35</f>
        <v>10 Mayıs 2015 - 19.30</v>
      </c>
      <c r="O4" s="564"/>
      <c r="P4" s="564"/>
      <c r="T4" s="216">
        <v>1166</v>
      </c>
      <c r="U4" s="215">
        <v>97</v>
      </c>
    </row>
    <row r="5" spans="1:21" s="10" customFormat="1" ht="15" customHeight="1">
      <c r="A5" s="12"/>
      <c r="B5" s="12"/>
      <c r="C5" s="13"/>
      <c r="D5" s="14"/>
      <c r="E5" s="15"/>
      <c r="F5" s="15"/>
      <c r="G5" s="15"/>
      <c r="H5" s="15"/>
      <c r="I5" s="12"/>
      <c r="J5" s="12"/>
      <c r="K5" s="12"/>
      <c r="L5" s="16"/>
      <c r="M5" s="17"/>
      <c r="N5" s="574">
        <f ca="1">NOW()</f>
        <v>42135.861171990742</v>
      </c>
      <c r="O5" s="574"/>
      <c r="P5" s="574"/>
      <c r="T5" s="219">
        <v>21334</v>
      </c>
      <c r="U5" s="215">
        <v>96</v>
      </c>
    </row>
    <row r="6" spans="1:21" s="18" customFormat="1" ht="24" customHeight="1">
      <c r="A6" s="548" t="s">
        <v>11</v>
      </c>
      <c r="B6" s="549" t="s">
        <v>86</v>
      </c>
      <c r="C6" s="551" t="s">
        <v>97</v>
      </c>
      <c r="D6" s="552" t="s">
        <v>13</v>
      </c>
      <c r="E6" s="552" t="s">
        <v>295</v>
      </c>
      <c r="F6" s="552" t="s">
        <v>14</v>
      </c>
      <c r="G6" s="553" t="s">
        <v>177</v>
      </c>
      <c r="I6" s="230" t="s">
        <v>15</v>
      </c>
      <c r="J6" s="231"/>
      <c r="K6" s="231"/>
      <c r="L6" s="231"/>
      <c r="M6" s="231"/>
      <c r="N6" s="231"/>
      <c r="O6" s="231"/>
      <c r="P6" s="232"/>
      <c r="T6" s="220">
        <v>21364</v>
      </c>
      <c r="U6" s="218">
        <v>95</v>
      </c>
    </row>
    <row r="7" spans="1:21" ht="25.5">
      <c r="A7" s="548"/>
      <c r="B7" s="550"/>
      <c r="C7" s="551"/>
      <c r="D7" s="552"/>
      <c r="E7" s="552"/>
      <c r="F7" s="552"/>
      <c r="G7" s="554"/>
      <c r="H7" s="19"/>
      <c r="I7" s="43" t="s">
        <v>11</v>
      </c>
      <c r="J7" s="40" t="s">
        <v>87</v>
      </c>
      <c r="K7" s="40" t="s">
        <v>86</v>
      </c>
      <c r="L7" s="41" t="s">
        <v>12</v>
      </c>
      <c r="M7" s="42" t="s">
        <v>13</v>
      </c>
      <c r="N7" s="42" t="s">
        <v>295</v>
      </c>
      <c r="O7" s="40" t="s">
        <v>14</v>
      </c>
      <c r="P7" s="40" t="s">
        <v>27</v>
      </c>
      <c r="T7" s="220">
        <v>21394</v>
      </c>
      <c r="U7" s="218">
        <v>94</v>
      </c>
    </row>
    <row r="8" spans="1:21" s="18" customFormat="1" ht="63">
      <c r="A8" s="66">
        <v>1</v>
      </c>
      <c r="B8" s="267" t="s">
        <v>1987</v>
      </c>
      <c r="C8" s="237" t="s">
        <v>1986</v>
      </c>
      <c r="D8" s="262" t="s">
        <v>1985</v>
      </c>
      <c r="E8" s="171" t="s">
        <v>1198</v>
      </c>
      <c r="F8" s="465">
        <v>4960</v>
      </c>
      <c r="G8" s="238">
        <v>24</v>
      </c>
      <c r="H8" s="21"/>
      <c r="I8" s="66">
        <v>1</v>
      </c>
      <c r="J8" s="200" t="s">
        <v>236</v>
      </c>
      <c r="K8" s="239" t="str">
        <f>IF(ISERROR(VLOOKUP(J8,'KAYIT LİSTESİ'!$B$4:$H$904,2,0)),"",(VLOOKUP(J8,'KAYIT LİSTESİ'!$B$4:$H$904,2,0)))</f>
        <v>113
114
117
116</v>
      </c>
      <c r="L8" s="463">
        <f>IF(ISERROR(VLOOKUP(J8,'KAYIT LİSTESİ'!$B$4:$H$904,4,0)),"",(VLOOKUP(J8,'KAYIT LİSTESİ'!$B$4:$H$904,4,0)))</f>
        <v>0</v>
      </c>
      <c r="M8" s="201" t="str">
        <f>IF(ISERROR(VLOOKUP(J8,'KAYIT LİSTESİ'!$B$4:$H$904,5,0)),"",(VLOOKUP(J8,'KAYIT LİSTESİ'!$B$4:$H$904,5,0)))</f>
        <v>EBRU KARADEMİR
EMİNE YILMAZ
SEHER ÇAKMAZ
KIYMET GÖK</v>
      </c>
      <c r="N8" s="201" t="str">
        <f>IF(ISERROR(VLOOKUP(J8,'KAYIT LİSTESİ'!$B$4:$H$904,6,0)),"",(VLOOKUP(J8,'KAYIT LİSTESİ'!$B$4:$H$904,6,0)))</f>
        <v>KARAMAN-KARAMANOĞLU MEHMETBEY ÜNİVERSİTESİ</v>
      </c>
      <c r="O8" s="178">
        <v>10056</v>
      </c>
      <c r="P8" s="260">
        <v>4</v>
      </c>
      <c r="T8" s="220">
        <v>21424</v>
      </c>
      <c r="U8" s="218">
        <v>93</v>
      </c>
    </row>
    <row r="9" spans="1:21" s="18" customFormat="1" ht="63">
      <c r="A9" s="66">
        <v>2</v>
      </c>
      <c r="B9" s="267" t="s">
        <v>1994</v>
      </c>
      <c r="C9" s="237" t="s">
        <v>1993</v>
      </c>
      <c r="D9" s="262" t="s">
        <v>1992</v>
      </c>
      <c r="E9" s="171" t="s">
        <v>1418</v>
      </c>
      <c r="F9" s="465">
        <v>5026</v>
      </c>
      <c r="G9" s="238">
        <v>23</v>
      </c>
      <c r="H9" s="21"/>
      <c r="I9" s="66">
        <v>2</v>
      </c>
      <c r="J9" s="200" t="s">
        <v>237</v>
      </c>
      <c r="K9" s="239" t="str">
        <f>IF(ISERROR(VLOOKUP(J9,'KAYIT LİSTESİ'!$B$4:$H$904,2,0)),"",(VLOOKUP(J9,'KAYIT LİSTESİ'!$B$4:$H$904,2,0)))</f>
        <v>76
73
74
69</v>
      </c>
      <c r="L9" s="237" t="str">
        <f>IF(ISERROR(VLOOKUP(J9,'KAYIT LİSTESİ'!$B$4:$H$904,4,0)),"",(VLOOKUP(J9,'KAYIT LİSTESİ'!$B$4:$H$904,4,0)))</f>
        <v>7.1.1995
19.4.1994
13.9.2015
8.3.1993</v>
      </c>
      <c r="M9" s="201" t="str">
        <f>IF(ISERROR(VLOOKUP(J9,'KAYIT LİSTESİ'!$B$4:$H$904,5,0)),"",(VLOOKUP(J9,'KAYIT LİSTESİ'!$B$4:$H$904,5,0)))</f>
        <v>TUĞÇE SOLAK
ÖZGE AYDIN
S. NİLAY YILDIZ
CENNET MENDİZ</v>
      </c>
      <c r="N9" s="201" t="str">
        <f>IF(ISERROR(VLOOKUP(J9,'KAYIT LİSTESİ'!$B$4:$H$904,6,0)),"",(VLOOKUP(J9,'KAYIT LİSTESİ'!$B$4:$H$904,6,0)))</f>
        <v>NİĞDE-NİĞDE ÜNİVERSİTESİ</v>
      </c>
      <c r="O9" s="112">
        <v>5995</v>
      </c>
      <c r="P9" s="260">
        <v>3</v>
      </c>
      <c r="T9" s="220">
        <v>21454</v>
      </c>
      <c r="U9" s="218">
        <v>92</v>
      </c>
    </row>
    <row r="10" spans="1:21" s="18" customFormat="1" ht="63">
      <c r="A10" s="66">
        <v>3</v>
      </c>
      <c r="B10" s="267" t="s">
        <v>1959</v>
      </c>
      <c r="C10" s="237" t="s">
        <v>1958</v>
      </c>
      <c r="D10" s="262" t="s">
        <v>1957</v>
      </c>
      <c r="E10" s="171" t="s">
        <v>1290</v>
      </c>
      <c r="F10" s="465">
        <v>5242</v>
      </c>
      <c r="G10" s="238">
        <v>22</v>
      </c>
      <c r="H10" s="21"/>
      <c r="I10" s="66">
        <v>3</v>
      </c>
      <c r="J10" s="200" t="s">
        <v>238</v>
      </c>
      <c r="K10" s="239" t="str">
        <f>IF(ISERROR(VLOOKUP(J10,'KAYIT LİSTESİ'!$B$4:$H$904,2,0)),"",(VLOOKUP(J10,'KAYIT LİSTESİ'!$B$4:$H$904,2,0)))</f>
        <v>158
157
162
161</v>
      </c>
      <c r="L10" s="237" t="str">
        <f>IF(ISERROR(VLOOKUP(J10,'KAYIT LİSTESİ'!$B$4:$H$904,4,0)),"",(VLOOKUP(J10,'KAYIT LİSTESİ'!$B$4:$H$904,4,0)))</f>
        <v>28.3.1996
10.3.1994
18.1.1996
2.4.1992</v>
      </c>
      <c r="M10" s="201" t="str">
        <f>IF(ISERROR(VLOOKUP(J10,'KAYIT LİSTESİ'!$B$4:$H$904,5,0)),"",(VLOOKUP(J10,'KAYIT LİSTESİ'!$B$4:$H$904,5,0)))</f>
        <v>ZERİN KATURMAN
NESRİN KEZİK
CANSU TORTULU
YELİZ ERDÖNMEZ</v>
      </c>
      <c r="N10" s="201" t="str">
        <f>IF(ISERROR(VLOOKUP(J10,'KAYIT LİSTESİ'!$B$4:$H$904,6,0)),"",(VLOOKUP(J10,'KAYIT LİSTESİ'!$B$4:$H$904,6,0)))</f>
        <v>ERZİNCAN-ERZİNCAN ÜNİVERSİTESİ</v>
      </c>
      <c r="O10" s="112">
        <v>5807</v>
      </c>
      <c r="P10" s="260">
        <v>2</v>
      </c>
      <c r="T10" s="220">
        <v>21484</v>
      </c>
      <c r="U10" s="218">
        <v>91</v>
      </c>
    </row>
    <row r="11" spans="1:21" s="18" customFormat="1" ht="78.75">
      <c r="A11" s="66">
        <v>4</v>
      </c>
      <c r="B11" s="267" t="s">
        <v>1975</v>
      </c>
      <c r="C11" s="237" t="s">
        <v>1974</v>
      </c>
      <c r="D11" s="262" t="s">
        <v>1973</v>
      </c>
      <c r="E11" s="171" t="s">
        <v>1279</v>
      </c>
      <c r="F11" s="465">
        <v>5249</v>
      </c>
      <c r="G11" s="238">
        <v>21</v>
      </c>
      <c r="H11" s="21"/>
      <c r="I11" s="66">
        <v>4</v>
      </c>
      <c r="J11" s="200" t="s">
        <v>239</v>
      </c>
      <c r="K11" s="239" t="str">
        <f>IF(ISERROR(VLOOKUP(J11,'KAYIT LİSTESİ'!$B$4:$H$904,2,0)),"",(VLOOKUP(J11,'KAYIT LİSTESİ'!$B$4:$H$904,2,0)))</f>
        <v>60
66
63
59</v>
      </c>
      <c r="L11" s="237" t="str">
        <f>IF(ISERROR(VLOOKUP(J11,'KAYIT LİSTESİ'!$B$4:$H$904,4,0)),"",(VLOOKUP(J11,'KAYIT LİSTESİ'!$B$4:$H$904,4,0)))</f>
        <v>10.9.1994
26.1.1996
7.7.1995
20.1.1997</v>
      </c>
      <c r="M11" s="201" t="str">
        <f>IF(ISERROR(VLOOKUP(J11,'KAYIT LİSTESİ'!$B$4:$H$904,5,0)),"",(VLOOKUP(J11,'KAYIT LİSTESİ'!$B$4:$H$904,5,0)))</f>
        <v>CANAN İNCE
ŞEYMANUR ÇAKMAK
HATİCE KÖKOĞLU
BÜŞRA TURAN</v>
      </c>
      <c r="N11" s="201" t="str">
        <f>IF(ISERROR(VLOOKUP(J11,'KAYIT LİSTESİ'!$B$4:$H$904,6,0)),"",(VLOOKUP(J11,'KAYIT LİSTESİ'!$B$4:$H$904,6,0)))</f>
        <v>KAYSERİ-ERCİYES ÜNİVERSİTESİ</v>
      </c>
      <c r="O11" s="112" t="s">
        <v>1826</v>
      </c>
      <c r="P11" s="260" t="s">
        <v>1827</v>
      </c>
      <c r="T11" s="220">
        <v>21514</v>
      </c>
      <c r="U11" s="218">
        <v>90</v>
      </c>
    </row>
    <row r="12" spans="1:21" s="18" customFormat="1" ht="63">
      <c r="A12" s="66">
        <v>5</v>
      </c>
      <c r="B12" s="267" t="s">
        <v>1970</v>
      </c>
      <c r="C12" s="463">
        <v>0</v>
      </c>
      <c r="D12" s="262" t="s">
        <v>1969</v>
      </c>
      <c r="E12" s="171" t="s">
        <v>1242</v>
      </c>
      <c r="F12" s="465">
        <v>5316</v>
      </c>
      <c r="G12" s="238">
        <v>20</v>
      </c>
      <c r="H12" s="21"/>
      <c r="I12" s="66">
        <v>5</v>
      </c>
      <c r="J12" s="200" t="s">
        <v>240</v>
      </c>
      <c r="K12" s="239" t="str">
        <f>IF(ISERROR(VLOOKUP(J12,'KAYIT LİSTESİ'!$B$4:$H$904,2,0)),"",(VLOOKUP(J12,'KAYIT LİSTESİ'!$B$4:$H$904,2,0)))</f>
        <v>213
211
207
208</v>
      </c>
      <c r="L12" s="237" t="str">
        <f>IF(ISERROR(VLOOKUP(J12,'KAYIT LİSTESİ'!$B$4:$H$904,4,0)),"",(VLOOKUP(J12,'KAYIT LİSTESİ'!$B$4:$H$904,4,0)))</f>
        <v>15.12.1995
25.3.1992
9.2.1996
10.7.1994</v>
      </c>
      <c r="M12" s="201" t="str">
        <f>IF(ISERROR(VLOOKUP(J12,'KAYIT LİSTESİ'!$B$4:$H$904,5,0)),"",(VLOOKUP(J12,'KAYIT LİSTESİ'!$B$4:$H$904,5,0)))</f>
        <v>ŞİRİN UYSAL
ELİF EKSİN
ARZU YILDIRIM
DOĞA GÜNDEM</v>
      </c>
      <c r="N12" s="201" t="str">
        <f>IF(ISERROR(VLOOKUP(J12,'KAYIT LİSTESİ'!$B$4:$H$904,6,0)),"",(VLOOKUP(J12,'KAYIT LİSTESİ'!$B$4:$H$904,6,0)))</f>
        <v>İSTANBUL-İSTANBUL TEKNİK ÜNİVERSİTESİ</v>
      </c>
      <c r="O12" s="112">
        <v>5690</v>
      </c>
      <c r="P12" s="260">
        <v>1</v>
      </c>
      <c r="T12" s="220">
        <v>21544</v>
      </c>
      <c r="U12" s="218">
        <v>89</v>
      </c>
    </row>
    <row r="13" spans="1:21" s="18" customFormat="1" ht="63">
      <c r="A13" s="66">
        <v>6</v>
      </c>
      <c r="B13" s="267" t="s">
        <v>1195</v>
      </c>
      <c r="C13" s="237" t="s">
        <v>1196</v>
      </c>
      <c r="D13" s="262" t="s">
        <v>1197</v>
      </c>
      <c r="E13" s="171" t="s">
        <v>1188</v>
      </c>
      <c r="F13" s="465">
        <v>5358</v>
      </c>
      <c r="G13" s="238">
        <v>19</v>
      </c>
      <c r="H13" s="21"/>
      <c r="I13" s="66">
        <v>6</v>
      </c>
      <c r="J13" s="200" t="s">
        <v>241</v>
      </c>
      <c r="K13" s="239" t="str">
        <f>IF(ISERROR(VLOOKUP(J13,'KAYIT LİSTESİ'!$B$4:$H$904,2,0)),"",(VLOOKUP(J13,'KAYIT LİSTESİ'!$B$4:$H$904,2,0)))</f>
        <v>223
227
225
229</v>
      </c>
      <c r="L13" s="237" t="str">
        <f>IF(ISERROR(VLOOKUP(J13,'KAYIT LİSTESİ'!$B$4:$H$904,4,0)),"",(VLOOKUP(J13,'KAYIT LİSTESİ'!$B$4:$H$904,4,0)))</f>
        <v>6.4.1993
11.5.1996
25.6.1994
24.3.1994</v>
      </c>
      <c r="M13" s="201" t="str">
        <f>IF(ISERROR(VLOOKUP(J13,'KAYIT LİSTESİ'!$B$4:$H$904,5,0)),"",(VLOOKUP(J13,'KAYIT LİSTESİ'!$B$4:$H$904,5,0)))</f>
        <v>EBRU AYDOĞDU
HİLAL TOSUNOĞLU
GÜLNUR DATLI
YEŞİM YURDAKUL</v>
      </c>
      <c r="N13" s="201" t="str">
        <f>IF(ISERROR(VLOOKUP(J13,'KAYIT LİSTESİ'!$B$4:$H$904,6,0)),"",(VLOOKUP(J13,'KAYIT LİSTESİ'!$B$4:$H$904,6,0)))</f>
        <v>BOLU-ABAN İZZET BAYSAL ÜNİVERSİTESİ</v>
      </c>
      <c r="O13" s="178">
        <v>10180</v>
      </c>
      <c r="P13" s="260">
        <v>5</v>
      </c>
      <c r="T13" s="220">
        <v>21574</v>
      </c>
      <c r="U13" s="218">
        <v>88</v>
      </c>
    </row>
    <row r="14" spans="1:21" s="18" customFormat="1" ht="63">
      <c r="A14" s="66">
        <v>7</v>
      </c>
      <c r="B14" s="267" t="s">
        <v>1345</v>
      </c>
      <c r="C14" s="237" t="s">
        <v>1346</v>
      </c>
      <c r="D14" s="262" t="s">
        <v>1347</v>
      </c>
      <c r="E14" s="171" t="s">
        <v>1335</v>
      </c>
      <c r="F14" s="465">
        <v>5387</v>
      </c>
      <c r="G14" s="238">
        <v>18</v>
      </c>
      <c r="H14" s="21"/>
      <c r="I14" s="230" t="s">
        <v>16</v>
      </c>
      <c r="J14" s="231"/>
      <c r="K14" s="231"/>
      <c r="L14" s="231"/>
      <c r="M14" s="231"/>
      <c r="N14" s="231"/>
      <c r="O14" s="231"/>
      <c r="P14" s="232"/>
      <c r="T14" s="220">
        <v>21664</v>
      </c>
      <c r="U14" s="218">
        <v>85</v>
      </c>
    </row>
    <row r="15" spans="1:21" s="18" customFormat="1" ht="63">
      <c r="A15" s="66">
        <v>8</v>
      </c>
      <c r="B15" s="267" t="s">
        <v>1962</v>
      </c>
      <c r="C15" s="237" t="s">
        <v>1961</v>
      </c>
      <c r="D15" s="262" t="s">
        <v>1960</v>
      </c>
      <c r="E15" s="171" t="s">
        <v>1439</v>
      </c>
      <c r="F15" s="465">
        <v>5479</v>
      </c>
      <c r="G15" s="238">
        <v>17</v>
      </c>
      <c r="H15" s="21"/>
      <c r="I15" s="43" t="s">
        <v>11</v>
      </c>
      <c r="J15" s="40" t="s">
        <v>87</v>
      </c>
      <c r="K15" s="40" t="s">
        <v>86</v>
      </c>
      <c r="L15" s="41" t="s">
        <v>12</v>
      </c>
      <c r="M15" s="42" t="s">
        <v>13</v>
      </c>
      <c r="N15" s="42" t="s">
        <v>295</v>
      </c>
      <c r="O15" s="40" t="s">
        <v>14</v>
      </c>
      <c r="P15" s="40" t="s">
        <v>27</v>
      </c>
      <c r="T15" s="220">
        <v>21694</v>
      </c>
      <c r="U15" s="218">
        <v>84</v>
      </c>
    </row>
    <row r="16" spans="1:21" s="18" customFormat="1" ht="63">
      <c r="A16" s="66">
        <v>9</v>
      </c>
      <c r="B16" s="267" t="s">
        <v>1944</v>
      </c>
      <c r="C16" s="237" t="s">
        <v>1943</v>
      </c>
      <c r="D16" s="262" t="s">
        <v>1942</v>
      </c>
      <c r="E16" s="171" t="s">
        <v>1177</v>
      </c>
      <c r="F16" s="465">
        <v>5480</v>
      </c>
      <c r="G16" s="238">
        <v>16</v>
      </c>
      <c r="H16" s="21"/>
      <c r="I16" s="66">
        <v>1</v>
      </c>
      <c r="J16" s="200" t="s">
        <v>244</v>
      </c>
      <c r="K16" s="239" t="str">
        <f>IF(ISERROR(VLOOKUP(J16,'KAYIT LİSTESİ'!$B$4:$H$904,2,0)),"",(VLOOKUP(J16,'KAYIT LİSTESİ'!$B$4:$H$904,2,0)))</f>
        <v>168
165
164
163</v>
      </c>
      <c r="L16" s="237" t="str">
        <f>IF(ISERROR(VLOOKUP(J16,'KAYIT LİSTESİ'!$B$4:$H$904,4,0)),"",(VLOOKUP(J16,'KAYIT LİSTESİ'!$B$4:$H$904,4,0)))</f>
        <v>7.7.1993
15.1.1995
28.1.1996
5.9.1994</v>
      </c>
      <c r="M16" s="201" t="str">
        <f>IF(ISERROR(VLOOKUP(J16,'KAYIT LİSTESİ'!$B$4:$H$904,5,0)),"",(VLOOKUP(J16,'KAYIT LİSTESİ'!$B$4:$H$904,5,0)))</f>
        <v>GİZEM AKSOY
DİLEK KALELİ
DAMLA TAŞ
CANSU İLHAN</v>
      </c>
      <c r="N16" s="201" t="str">
        <f>IF(ISERROR(VLOOKUP(J16,'KAYIT LİSTESİ'!$B$4:$H$904,6,0)),"",(VLOOKUP(J16,'KAYIT LİSTESİ'!$B$4:$H$904,6,0)))</f>
        <v>İSTANBUL-İSTANBUL ÜNİVERSİTESİ</v>
      </c>
      <c r="O16" s="112">
        <v>5521</v>
      </c>
      <c r="P16" s="260">
        <v>1</v>
      </c>
      <c r="T16" s="220">
        <v>21724</v>
      </c>
      <c r="U16" s="218">
        <v>83</v>
      </c>
    </row>
    <row r="17" spans="1:21" s="18" customFormat="1" ht="63">
      <c r="A17" s="66">
        <v>10</v>
      </c>
      <c r="B17" s="267" t="s">
        <v>1947</v>
      </c>
      <c r="C17" s="237" t="s">
        <v>1946</v>
      </c>
      <c r="D17" s="262" t="s">
        <v>1945</v>
      </c>
      <c r="E17" s="171" t="s">
        <v>1327</v>
      </c>
      <c r="F17" s="465">
        <v>5521</v>
      </c>
      <c r="G17" s="238">
        <v>15</v>
      </c>
      <c r="H17" s="21"/>
      <c r="I17" s="66">
        <v>2</v>
      </c>
      <c r="J17" s="200" t="s">
        <v>245</v>
      </c>
      <c r="K17" s="239" t="str">
        <f>IF(ISERROR(VLOOKUP(J17,'KAYIT LİSTESİ'!$B$4:$H$904,2,0)),"",(VLOOKUP(J17,'KAYIT LİSTESİ'!$B$4:$H$904,2,0)))</f>
        <v>151
147
150
146</v>
      </c>
      <c r="L17" s="237" t="str">
        <f>IF(ISERROR(VLOOKUP(J17,'KAYIT LİSTESİ'!$B$4:$H$904,4,0)),"",(VLOOKUP(J17,'KAYIT LİSTESİ'!$B$4:$H$904,4,0)))</f>
        <v>19.8.1996
2.10.1993
16.5.1991
21.6.1996</v>
      </c>
      <c r="M17" s="201" t="str">
        <f>IF(ISERROR(VLOOKUP(J17,'KAYIT LİSTESİ'!$B$4:$H$904,5,0)),"",(VLOOKUP(J17,'KAYIT LİSTESİ'!$B$4:$H$904,5,0)))</f>
        <v>MERYEM ÇETİN
ELİF DEMİRBAĞ
MEHRİ GÜL GÖK
DİDEM KUŞDERCİ</v>
      </c>
      <c r="N17" s="201" t="str">
        <f>IF(ISERROR(VLOOKUP(J17,'KAYIT LİSTESİ'!$B$4:$H$904,6,0)),"",(VLOOKUP(J17,'KAYIT LİSTESİ'!$B$4:$H$904,6,0)))</f>
        <v>SİVAS-CUMHURİYET ÜNİVERSİTESİ</v>
      </c>
      <c r="O17" s="112">
        <v>5604</v>
      </c>
      <c r="P17" s="260">
        <v>2</v>
      </c>
      <c r="T17" s="220">
        <v>21754</v>
      </c>
      <c r="U17" s="218">
        <v>82</v>
      </c>
    </row>
    <row r="18" spans="1:21" s="18" customFormat="1" ht="63">
      <c r="A18" s="66">
        <v>11</v>
      </c>
      <c r="B18" s="267" t="s">
        <v>1238</v>
      </c>
      <c r="C18" s="237" t="s">
        <v>1239</v>
      </c>
      <c r="D18" s="262" t="s">
        <v>1240</v>
      </c>
      <c r="E18" s="171" t="s">
        <v>1230</v>
      </c>
      <c r="F18" s="465">
        <v>5535</v>
      </c>
      <c r="G18" s="238">
        <v>14</v>
      </c>
      <c r="H18" s="21"/>
      <c r="I18" s="66">
        <v>3</v>
      </c>
      <c r="J18" s="200" t="s">
        <v>246</v>
      </c>
      <c r="K18" s="239" t="str">
        <f>IF(ISERROR(VLOOKUP(J18,'KAYIT LİSTESİ'!$B$4:$H$904,2,0)),"",(VLOOKUP(J18,'KAYIT LİSTESİ'!$B$4:$H$904,2,0)))</f>
        <v>206
199
202
201</v>
      </c>
      <c r="L18" s="237" t="str">
        <f>IF(ISERROR(VLOOKUP(J18,'KAYIT LİSTESİ'!$B$4:$H$904,4,0)),"",(VLOOKUP(J18,'KAYIT LİSTESİ'!$B$4:$H$904,4,0)))</f>
        <v>28.3.1996
14.1.1994
2.7.1995</v>
      </c>
      <c r="M18" s="201" t="str">
        <f>IF(ISERROR(VLOOKUP(J18,'KAYIT LİSTESİ'!$B$4:$H$904,5,0)),"",(VLOOKUP(J18,'KAYIT LİSTESİ'!$B$4:$H$904,5,0)))</f>
        <v>ZEHRA DÜNDAR
BERİVAN ALTUN
NURAY CANPOLAT
KADRİYE AYDIN</v>
      </c>
      <c r="N18" s="201" t="str">
        <f>IF(ISERROR(VLOOKUP(J18,'KAYIT LİSTESİ'!$B$4:$H$904,6,0)),"",(VLOOKUP(J18,'KAYIT LİSTESİ'!$B$4:$H$904,6,0)))</f>
        <v>MERSİN-MERSİN ÜNİVERSİTESİ</v>
      </c>
      <c r="O18" s="112">
        <v>5652</v>
      </c>
      <c r="P18" s="260">
        <v>3</v>
      </c>
      <c r="T18" s="220">
        <v>21794</v>
      </c>
      <c r="U18" s="218">
        <v>81</v>
      </c>
    </row>
    <row r="19" spans="1:21" s="18" customFormat="1" ht="78.75">
      <c r="A19" s="66">
        <v>12</v>
      </c>
      <c r="B19" s="267" t="s">
        <v>1991</v>
      </c>
      <c r="C19" s="237" t="s">
        <v>1990</v>
      </c>
      <c r="D19" s="262" t="s">
        <v>1989</v>
      </c>
      <c r="E19" s="171" t="s">
        <v>1356</v>
      </c>
      <c r="F19" s="465">
        <v>5582</v>
      </c>
      <c r="G19" s="238">
        <v>13</v>
      </c>
      <c r="H19" s="21"/>
      <c r="I19" s="66">
        <v>4</v>
      </c>
      <c r="J19" s="200" t="s">
        <v>247</v>
      </c>
      <c r="K19" s="239" t="str">
        <f>IF(ISERROR(VLOOKUP(J19,'KAYIT LİSTESİ'!$B$4:$H$904,2,0)),"",(VLOOKUP(J19,'KAYIT LİSTESİ'!$B$4:$H$904,2,0)))</f>
        <v>265
272
274
269</v>
      </c>
      <c r="L19" s="237" t="str">
        <f>IF(ISERROR(VLOOKUP(J19,'KAYIT LİSTESİ'!$B$4:$H$904,4,0)),"",(VLOOKUP(J19,'KAYIT LİSTESİ'!$B$4:$H$904,4,0)))</f>
        <v>26.5.1995
26.5.1991
1.1.1997
30.9.1995</v>
      </c>
      <c r="M19" s="201" t="str">
        <f>IF(ISERROR(VLOOKUP(J19,'KAYIT LİSTESİ'!$B$4:$H$904,5,0)),"",(VLOOKUP(J19,'KAYIT LİSTESİ'!$B$4:$H$904,5,0)))</f>
        <v>BAHTINUR AĞIOĞLU
EZGİ ÖN
GÜLCAN ÖZ
GÜLCAN İZBAŞ</v>
      </c>
      <c r="N19" s="201" t="str">
        <f>IF(ISERROR(VLOOKUP(J19,'KAYIT LİSTESİ'!$B$4:$H$904,6,0)),"",(VLOOKUP(J19,'KAYIT LİSTESİ'!$B$4:$H$904,6,0)))</f>
        <v>MUĞLA-MUĞLA SITKI KOÇMAN ÜNİVERSİTESİ</v>
      </c>
      <c r="O19" s="432" t="s">
        <v>1995</v>
      </c>
      <c r="P19" s="260" t="s">
        <v>1827</v>
      </c>
      <c r="T19" s="220">
        <v>21824</v>
      </c>
      <c r="U19" s="218">
        <v>80</v>
      </c>
    </row>
    <row r="20" spans="1:21" s="18" customFormat="1" ht="78.75">
      <c r="A20" s="66">
        <v>13</v>
      </c>
      <c r="B20" s="267" t="s">
        <v>1978</v>
      </c>
      <c r="C20" s="237" t="s">
        <v>1977</v>
      </c>
      <c r="D20" s="262" t="s">
        <v>1976</v>
      </c>
      <c r="E20" s="171" t="s">
        <v>1300</v>
      </c>
      <c r="F20" s="465">
        <v>5604</v>
      </c>
      <c r="G20" s="238">
        <v>12</v>
      </c>
      <c r="H20" s="21"/>
      <c r="I20" s="66">
        <v>5</v>
      </c>
      <c r="J20" s="200" t="s">
        <v>248</v>
      </c>
      <c r="K20" s="239" t="str">
        <f>IF(ISERROR(VLOOKUP(J20,'KAYIT LİSTESİ'!$B$4:$H$904,2,0)),"",(VLOOKUP(J20,'KAYIT LİSTESİ'!$B$4:$H$904,2,0)))</f>
        <v>237
232
233
231</v>
      </c>
      <c r="L20" s="237" t="str">
        <f>IF(ISERROR(VLOOKUP(J20,'KAYIT LİSTESİ'!$B$4:$H$904,4,0)),"",(VLOOKUP(J20,'KAYIT LİSTESİ'!$B$4:$H$904,4,0)))</f>
        <v>29.1.1992
29.4.1990
1.1.1992
7.6.1991</v>
      </c>
      <c r="M20" s="201" t="str">
        <f>IF(ISERROR(VLOOKUP(J20,'KAYIT LİSTESİ'!$B$4:$H$904,5,0)),"",(VLOOKUP(J20,'KAYIT LİSTESİ'!$B$4:$H$904,5,0)))</f>
        <v>ZEYNEP URAL
ÇAĞLA FADILLIOĞLU
IŞIL DÖNMEZ
BURCU AYAZ</v>
      </c>
      <c r="N20" s="201" t="str">
        <f>IF(ISERROR(VLOOKUP(J20,'KAYIT LİSTESİ'!$B$4:$H$904,6,0)),"",(VLOOKUP(J20,'KAYIT LİSTESİ'!$B$4:$H$904,6,0)))</f>
        <v>İSTANBUL-BOĞAZİÇİ ÜNİVERSİTESİ</v>
      </c>
      <c r="O20" s="112">
        <v>5852</v>
      </c>
      <c r="P20" s="260">
        <v>4</v>
      </c>
      <c r="T20" s="220">
        <v>21854</v>
      </c>
      <c r="U20" s="218">
        <v>79</v>
      </c>
    </row>
    <row r="21" spans="1:21" s="18" customFormat="1" ht="78.75">
      <c r="A21" s="66">
        <v>14</v>
      </c>
      <c r="B21" s="267" t="s">
        <v>1950</v>
      </c>
      <c r="C21" s="237" t="s">
        <v>1949</v>
      </c>
      <c r="D21" s="262" t="s">
        <v>1948</v>
      </c>
      <c r="E21" s="171" t="s">
        <v>1367</v>
      </c>
      <c r="F21" s="465">
        <v>5652</v>
      </c>
      <c r="G21" s="238">
        <v>11</v>
      </c>
      <c r="H21" s="21"/>
      <c r="I21" s="66">
        <v>6</v>
      </c>
      <c r="J21" s="200" t="s">
        <v>249</v>
      </c>
      <c r="K21" s="239" t="str">
        <f>IF(ISERROR(VLOOKUP(J21,'KAYIT LİSTESİ'!$B$4:$H$904,2,0)),"",(VLOOKUP(J21,'KAYIT LİSTESİ'!$B$4:$H$904,2,0)))</f>
        <v>3
4
1
6</v>
      </c>
      <c r="L21" s="237" t="str">
        <f>IF(ISERROR(VLOOKUP(J21,'KAYIT LİSTESİ'!$B$4:$H$904,4,0)),"",(VLOOKUP(J21,'KAYIT LİSTESİ'!$B$4:$H$904,4,0)))</f>
        <v>11.2.1996
15.6.1996
3.7.1994
6.7.1991</v>
      </c>
      <c r="M21" s="201" t="str">
        <f>IF(ISERROR(VLOOKUP(J21,'KAYIT LİSTESİ'!$B$4:$H$904,5,0)),"",(VLOOKUP(J21,'KAYIT LİSTESİ'!$B$4:$H$904,5,0)))</f>
        <v>BÜŞRA FATMA ERDEM
GAMZE ALPDOĞAN
AZİZE GEDİKLİ
YAĞMUR TARHAN</v>
      </c>
      <c r="N21" s="201" t="str">
        <f>IF(ISERROR(VLOOKUP(J21,'KAYIT LİSTESİ'!$B$4:$H$904,6,0)),"",(VLOOKUP(J21,'KAYIT LİSTESİ'!$B$4:$H$904,6,0)))</f>
        <v>AKSARAY-AKSARAY ÜNİVERSİTESİ</v>
      </c>
      <c r="O21" s="178">
        <v>10044</v>
      </c>
      <c r="P21" s="260">
        <v>5</v>
      </c>
      <c r="T21" s="220">
        <v>21894</v>
      </c>
      <c r="U21" s="218">
        <v>78</v>
      </c>
    </row>
    <row r="22" spans="1:21" s="18" customFormat="1" ht="63">
      <c r="A22" s="66">
        <v>15</v>
      </c>
      <c r="B22" s="267" t="s">
        <v>1981</v>
      </c>
      <c r="C22" s="237" t="s">
        <v>1980</v>
      </c>
      <c r="D22" s="262" t="s">
        <v>1979</v>
      </c>
      <c r="E22" s="171" t="s">
        <v>1377</v>
      </c>
      <c r="F22" s="465">
        <v>5690</v>
      </c>
      <c r="G22" s="238">
        <v>10</v>
      </c>
      <c r="I22" s="230" t="s">
        <v>17</v>
      </c>
      <c r="J22" s="231"/>
      <c r="K22" s="231"/>
      <c r="L22" s="231"/>
      <c r="M22" s="231"/>
      <c r="N22" s="231"/>
      <c r="O22" s="231"/>
      <c r="P22" s="232"/>
      <c r="T22" s="220">
        <v>21364</v>
      </c>
      <c r="U22" s="218">
        <v>95</v>
      </c>
    </row>
    <row r="23" spans="1:21" ht="63">
      <c r="A23" s="66">
        <v>16</v>
      </c>
      <c r="B23" s="267" t="s">
        <v>1321</v>
      </c>
      <c r="C23" s="237" t="s">
        <v>1322</v>
      </c>
      <c r="D23" s="262" t="s">
        <v>1323</v>
      </c>
      <c r="E23" s="171" t="s">
        <v>1315</v>
      </c>
      <c r="F23" s="465">
        <v>5807</v>
      </c>
      <c r="G23" s="238">
        <v>9</v>
      </c>
      <c r="H23" s="19"/>
      <c r="I23" s="43" t="s">
        <v>11</v>
      </c>
      <c r="J23" s="40" t="s">
        <v>87</v>
      </c>
      <c r="K23" s="40" t="s">
        <v>86</v>
      </c>
      <c r="L23" s="41" t="s">
        <v>12</v>
      </c>
      <c r="M23" s="42" t="s">
        <v>13</v>
      </c>
      <c r="N23" s="42" t="s">
        <v>295</v>
      </c>
      <c r="O23" s="40" t="s">
        <v>14</v>
      </c>
      <c r="P23" s="40" t="s">
        <v>27</v>
      </c>
      <c r="T23" s="220">
        <v>21394</v>
      </c>
      <c r="U23" s="218">
        <v>94</v>
      </c>
    </row>
    <row r="24" spans="1:21" s="18" customFormat="1" ht="63">
      <c r="A24" s="66">
        <v>17</v>
      </c>
      <c r="B24" s="267" t="s">
        <v>1953</v>
      </c>
      <c r="C24" s="237" t="s">
        <v>1952</v>
      </c>
      <c r="D24" s="262" t="s">
        <v>1951</v>
      </c>
      <c r="E24" s="171" t="s">
        <v>1409</v>
      </c>
      <c r="F24" s="465">
        <v>5852</v>
      </c>
      <c r="G24" s="238">
        <v>8</v>
      </c>
      <c r="H24" s="21"/>
      <c r="I24" s="66">
        <v>1</v>
      </c>
      <c r="J24" s="200" t="s">
        <v>697</v>
      </c>
      <c r="K24" s="239" t="str">
        <f>IF(ISERROR(VLOOKUP(J24,'KAYIT LİSTESİ'!$B$4:$H$904,2,0)),"",(VLOOKUP(J24,'KAYIT LİSTESİ'!$B$4:$H$904,2,0)))</f>
        <v>102
97
103
101</v>
      </c>
      <c r="L24" s="237" t="str">
        <f>IF(ISERROR(VLOOKUP(J24,'KAYIT LİSTESİ'!$B$4:$H$904,4,0)),"",(VLOOKUP(J24,'KAYIT LİSTESİ'!$B$4:$H$904,4,0)))</f>
        <v>15.1.1996
4.4.1995
2.7.1995
5.8.1996</v>
      </c>
      <c r="M24" s="201" t="str">
        <f>IF(ISERROR(VLOOKUP(J24,'KAYIT LİSTESİ'!$B$4:$H$904,5,0)),"",(VLOOKUP(J24,'KAYIT LİSTESİ'!$B$4:$H$904,5,0)))</f>
        <v>ŞEYDA ÖZDEK
MERVE DURKUN
ÜMMÜ AYDIN
RABİA BAYKAL</v>
      </c>
      <c r="N24" s="201" t="str">
        <f>IF(ISERROR(VLOOKUP(J24,'KAYIT LİSTESİ'!$B$4:$H$904,6,0)),"",(VLOOKUP(J24,'KAYIT LİSTESİ'!$B$4:$H$904,6,0)))</f>
        <v>ANKARA-GAZİ ÜNİVERSİTESİ</v>
      </c>
      <c r="O24" s="432" t="s">
        <v>1996</v>
      </c>
      <c r="P24" s="260" t="s">
        <v>1827</v>
      </c>
      <c r="T24" s="220">
        <v>21424</v>
      </c>
      <c r="U24" s="218">
        <v>93</v>
      </c>
    </row>
    <row r="25" spans="1:21" s="18" customFormat="1" ht="63">
      <c r="A25" s="66">
        <v>18</v>
      </c>
      <c r="B25" s="267" t="s">
        <v>1968</v>
      </c>
      <c r="C25" s="237" t="s">
        <v>1967</v>
      </c>
      <c r="D25" s="262" t="s">
        <v>1966</v>
      </c>
      <c r="E25" s="171" t="s">
        <v>1221</v>
      </c>
      <c r="F25" s="465">
        <v>5995</v>
      </c>
      <c r="G25" s="238">
        <v>7</v>
      </c>
      <c r="H25" s="21"/>
      <c r="I25" s="66">
        <v>2</v>
      </c>
      <c r="J25" s="200" t="s">
        <v>698</v>
      </c>
      <c r="K25" s="239" t="str">
        <f>IF(ISERROR(VLOOKUP(J25,'KAYIT LİSTESİ'!$B$4:$H$904,2,0)),"",(VLOOKUP(J25,'KAYIT LİSTESİ'!$B$4:$H$904,2,0)))</f>
        <v>137
142
140
134</v>
      </c>
      <c r="L25" s="237" t="str">
        <f>IF(ISERROR(VLOOKUP(J25,'KAYIT LİSTESİ'!$B$4:$H$904,4,0)),"",(VLOOKUP(J25,'KAYIT LİSTESİ'!$B$4:$H$904,4,0)))</f>
        <v>15.3.1991
29.1.1994
25.8.1994
19.11.1994</v>
      </c>
      <c r="M25" s="201" t="str">
        <f>IF(ISERROR(VLOOKUP(J25,'KAYIT LİSTESİ'!$B$4:$H$904,5,0)),"",(VLOOKUP(J25,'KAYIT LİSTESİ'!$B$4:$H$904,5,0)))</f>
        <v>GAMZE ÖZYILDIZ
ZÜHRE ACERMAN
TUĞBA AYDIN
DERYA GÜÇÇÜK</v>
      </c>
      <c r="N25" s="201" t="str">
        <f>IF(ISERROR(VLOOKUP(J25,'KAYIT LİSTESİ'!$B$4:$H$904,6,0)),"",(VLOOKUP(J25,'KAYIT LİSTESİ'!$B$4:$H$904,6,0)))</f>
        <v>KKTC-DOĞU AKDENİZ ÜNİVERSİTESİ</v>
      </c>
      <c r="O25" s="112">
        <v>5242</v>
      </c>
      <c r="P25" s="260">
        <v>1</v>
      </c>
      <c r="T25" s="220">
        <v>21454</v>
      </c>
      <c r="U25" s="218">
        <v>92</v>
      </c>
    </row>
    <row r="26" spans="1:21" s="18" customFormat="1" ht="78.75">
      <c r="A26" s="66">
        <v>19</v>
      </c>
      <c r="B26" s="267" t="s">
        <v>1941</v>
      </c>
      <c r="C26" s="237" t="s">
        <v>1939</v>
      </c>
      <c r="D26" s="262" t="s">
        <v>1940</v>
      </c>
      <c r="E26" s="171" t="s">
        <v>1150</v>
      </c>
      <c r="F26" s="178">
        <v>10044</v>
      </c>
      <c r="G26" s="238">
        <v>6</v>
      </c>
      <c r="H26" s="21"/>
      <c r="I26" s="66">
        <v>3</v>
      </c>
      <c r="J26" s="200" t="s">
        <v>699</v>
      </c>
      <c r="K26" s="239" t="str">
        <f>IF(ISERROR(VLOOKUP(J26,'KAYIT LİSTESİ'!$B$4:$H$904,2,0)),"",(VLOOKUP(J26,'KAYIT LİSTESİ'!$B$4:$H$904,2,0)))</f>
        <v>191
189
193
197</v>
      </c>
      <c r="L26" s="237" t="str">
        <f>IF(ISERROR(VLOOKUP(J26,'KAYIT LİSTESİ'!$B$4:$H$904,4,0)),"",(VLOOKUP(J26,'KAYIT LİSTESİ'!$B$4:$H$904,4,0)))</f>
        <v>8.7.1994
22.9.1995
26.4.1994
1.1.1992</v>
      </c>
      <c r="M26" s="201" t="str">
        <f>IF(ISERROR(VLOOKUP(J26,'KAYIT LİSTESİ'!$B$4:$H$904,5,0)),"",(VLOOKUP(J26,'KAYIT LİSTESİ'!$B$4:$H$904,5,0)))</f>
        <v>BUSE ARIKAZAN
AYLA MERTOĞLU
FATMA AÇIKALIN
TUĞBA KOÇ</v>
      </c>
      <c r="N26" s="201" t="str">
        <f>IF(ISERROR(VLOOKUP(J26,'KAYIT LİSTESİ'!$B$4:$H$904,6,0)),"",(VLOOKUP(J26,'KAYIT LİSTESİ'!$B$4:$H$904,6,0)))</f>
        <v>ANKARA-HACETTEPE ÜNİVERSİTESİ</v>
      </c>
      <c r="O26" s="112">
        <v>5582</v>
      </c>
      <c r="P26" s="260">
        <v>5</v>
      </c>
      <c r="T26" s="220">
        <v>21484</v>
      </c>
      <c r="U26" s="218">
        <v>91</v>
      </c>
    </row>
    <row r="27" spans="1:21" s="18" customFormat="1" ht="63">
      <c r="A27" s="66">
        <v>20</v>
      </c>
      <c r="B27" s="267" t="s">
        <v>1972</v>
      </c>
      <c r="C27" s="463">
        <v>0</v>
      </c>
      <c r="D27" s="262" t="s">
        <v>1971</v>
      </c>
      <c r="E27" s="171" t="s">
        <v>1269</v>
      </c>
      <c r="F27" s="178">
        <v>10056</v>
      </c>
      <c r="G27" s="238">
        <v>5</v>
      </c>
      <c r="H27" s="21"/>
      <c r="I27" s="66">
        <v>4</v>
      </c>
      <c r="J27" s="200" t="s">
        <v>700</v>
      </c>
      <c r="K27" s="239" t="str">
        <f>IF(ISERROR(VLOOKUP(J27,'KAYIT LİSTESİ'!$B$4:$H$904,2,0)),"",(VLOOKUP(J27,'KAYIT LİSTESİ'!$B$4:$H$904,2,0)))</f>
        <v>42
40
44
41</v>
      </c>
      <c r="L27" s="237" t="str">
        <f>IF(ISERROR(VLOOKUP(J27,'KAYIT LİSTESİ'!$B$4:$H$904,4,0)),"",(VLOOKUP(J27,'KAYIT LİSTESİ'!$B$4:$H$904,4,0)))</f>
        <v>14.3.1995
9.11.1994
24.9.1994
7.7.1993</v>
      </c>
      <c r="M27" s="201" t="str">
        <f>IF(ISERROR(VLOOKUP(J27,'KAYIT LİSTESİ'!$B$4:$H$904,5,0)),"",(VLOOKUP(J27,'KAYIT LİSTESİ'!$B$4:$H$904,5,0)))</f>
        <v>MERVE KARACA
DERYA YILDIRIM
SERAP DOĞAN
EMEL ŞANLI</v>
      </c>
      <c r="N27" s="201" t="str">
        <f>IF(ISERROR(VLOOKUP(J27,'KAYIT LİSTESİ'!$B$4:$H$904,6,0)),"",(VLOOKUP(J27,'KAYIT LİSTESİ'!$B$4:$H$904,6,0)))</f>
        <v>İZMİR-9 EYLÜL ÜNİVERSİTESİ</v>
      </c>
      <c r="O27" s="112">
        <v>5358</v>
      </c>
      <c r="P27" s="260">
        <v>2</v>
      </c>
      <c r="T27" s="220">
        <v>21514</v>
      </c>
      <c r="U27" s="218">
        <v>90</v>
      </c>
    </row>
    <row r="28" spans="1:21" s="18" customFormat="1" ht="63">
      <c r="A28" s="66">
        <v>21</v>
      </c>
      <c r="B28" s="267" t="s">
        <v>1984</v>
      </c>
      <c r="C28" s="237" t="s">
        <v>1983</v>
      </c>
      <c r="D28" s="262" t="s">
        <v>1982</v>
      </c>
      <c r="E28" s="171" t="s">
        <v>1401</v>
      </c>
      <c r="F28" s="178">
        <v>10180</v>
      </c>
      <c r="G28" s="238">
        <v>4</v>
      </c>
      <c r="H28" s="21"/>
      <c r="I28" s="66">
        <v>5</v>
      </c>
      <c r="J28" s="200" t="s">
        <v>701</v>
      </c>
      <c r="K28" s="239" t="str">
        <f>IF(ISERROR(VLOOKUP(J28,'KAYIT LİSTESİ'!$B$4:$H$904,2,0)),"",(VLOOKUP(J28,'KAYIT LİSTESİ'!$B$4:$H$904,2,0)))</f>
        <v>82
84
81
78</v>
      </c>
      <c r="L28" s="237" t="str">
        <f>IF(ISERROR(VLOOKUP(J28,'KAYIT LİSTESİ'!$B$4:$H$904,4,0)),"",(VLOOKUP(J28,'KAYIT LİSTESİ'!$B$4:$H$904,4,0)))</f>
        <v>23.1.1993
1.1.1995
8.9.1993
14.02.199</v>
      </c>
      <c r="M28" s="201" t="str">
        <f>IF(ISERROR(VLOOKUP(J28,'KAYIT LİSTESİ'!$B$4:$H$904,5,0)),"",(VLOOKUP(J28,'KAYIT LİSTESİ'!$B$4:$H$904,5,0)))</f>
        <v>NİMET KARAKUŞ
ŞERİFE İPEK ÇAKIR
NİDA NUR EKİCİ
EDA TEKER</v>
      </c>
      <c r="N28" s="201" t="str">
        <f>IF(ISERROR(VLOOKUP(J28,'KAYIT LİSTESİ'!$B$4:$H$904,6,0)),"",(VLOOKUP(J28,'KAYIT LİSTESİ'!$B$4:$H$904,6,0)))</f>
        <v>BURDUR-MEHMET AKİF ERSOY ÜNİVERSİTESİ</v>
      </c>
      <c r="O28" s="112">
        <v>5535</v>
      </c>
      <c r="P28" s="260">
        <v>4</v>
      </c>
      <c r="T28" s="220">
        <v>21544</v>
      </c>
      <c r="U28" s="218">
        <v>89</v>
      </c>
    </row>
    <row r="29" spans="1:21" s="18" customFormat="1" ht="78.75">
      <c r="A29" s="66" t="s">
        <v>1827</v>
      </c>
      <c r="B29" s="267" t="s">
        <v>1965</v>
      </c>
      <c r="C29" s="237" t="s">
        <v>1964</v>
      </c>
      <c r="D29" s="262" t="s">
        <v>1963</v>
      </c>
      <c r="E29" s="171" t="s">
        <v>1252</v>
      </c>
      <c r="F29" s="178" t="s">
        <v>1996</v>
      </c>
      <c r="G29" s="238"/>
      <c r="H29" s="21"/>
      <c r="I29" s="66">
        <v>6</v>
      </c>
      <c r="J29" s="200" t="s">
        <v>702</v>
      </c>
      <c r="K29" s="239" t="str">
        <f>IF(ISERROR(VLOOKUP(J29,'KAYIT LİSTESİ'!$B$4:$H$904,2,0)),"",(VLOOKUP(J29,'KAYIT LİSTESİ'!$B$4:$H$904,2,0)))</f>
        <v>495
497
498
494</v>
      </c>
      <c r="L29" s="237" t="str">
        <f>IF(ISERROR(VLOOKUP(J29,'KAYIT LİSTESİ'!$B$4:$H$904,4,0)),"",(VLOOKUP(J29,'KAYIT LİSTESİ'!$B$4:$H$904,4,0)))</f>
        <v>20.5.1991
30.1.1993
4.1.1991</v>
      </c>
      <c r="M29" s="201" t="str">
        <f>IF(ISERROR(VLOOKUP(J29,'KAYIT LİSTESİ'!$B$4:$H$904,5,0)),"",(VLOOKUP(J29,'KAYIT LİSTESİ'!$B$4:$H$904,5,0)))</f>
        <v>GÜLŞAH KIZILTAŞ
IRMAK ÖZSOY
NAZMİYE ÇETİNKAYA
DİLARA ÖZTÜRK</v>
      </c>
      <c r="N29" s="201" t="str">
        <f>IF(ISERROR(VLOOKUP(J29,'KAYIT LİSTESİ'!$B$4:$H$904,6,0)),"",(VLOOKUP(J29,'KAYIT LİSTESİ'!$B$4:$H$904,6,0)))</f>
        <v>İSTANBUL-MARMARA ÜNİVERSİTESİ</v>
      </c>
      <c r="O29" s="112">
        <v>5479</v>
      </c>
      <c r="P29" s="260">
        <v>3</v>
      </c>
      <c r="T29" s="220">
        <v>21574</v>
      </c>
      <c r="U29" s="218">
        <v>88</v>
      </c>
    </row>
    <row r="30" spans="1:21" s="18" customFormat="1" ht="63">
      <c r="A30" s="66" t="s">
        <v>1827</v>
      </c>
      <c r="B30" s="267" t="s">
        <v>1956</v>
      </c>
      <c r="C30" s="237" t="s">
        <v>1955</v>
      </c>
      <c r="D30" s="262" t="s">
        <v>1954</v>
      </c>
      <c r="E30" s="171" t="s">
        <v>1462</v>
      </c>
      <c r="F30" s="178" t="s">
        <v>1995</v>
      </c>
      <c r="G30" s="238"/>
      <c r="H30" s="21"/>
      <c r="I30" s="230" t="s">
        <v>302</v>
      </c>
      <c r="J30" s="231"/>
      <c r="K30" s="231"/>
      <c r="L30" s="231"/>
      <c r="M30" s="231"/>
      <c r="N30" s="231"/>
      <c r="O30" s="231"/>
      <c r="P30" s="232"/>
      <c r="T30" s="220">
        <v>21664</v>
      </c>
      <c r="U30" s="218">
        <v>85</v>
      </c>
    </row>
    <row r="31" spans="1:21" s="18" customFormat="1" ht="63">
      <c r="A31" s="66" t="s">
        <v>1827</v>
      </c>
      <c r="B31" s="267" t="s">
        <v>1217</v>
      </c>
      <c r="C31" s="237" t="s">
        <v>1218</v>
      </c>
      <c r="D31" s="262" t="s">
        <v>1219</v>
      </c>
      <c r="E31" s="171" t="s">
        <v>1209</v>
      </c>
      <c r="F31" s="178" t="s">
        <v>1826</v>
      </c>
      <c r="G31" s="238"/>
      <c r="H31" s="21"/>
      <c r="I31" s="43" t="s">
        <v>11</v>
      </c>
      <c r="J31" s="40" t="s">
        <v>87</v>
      </c>
      <c r="K31" s="40" t="s">
        <v>86</v>
      </c>
      <c r="L31" s="41" t="s">
        <v>12</v>
      </c>
      <c r="M31" s="42" t="s">
        <v>13</v>
      </c>
      <c r="N31" s="42" t="s">
        <v>295</v>
      </c>
      <c r="O31" s="40" t="s">
        <v>14</v>
      </c>
      <c r="P31" s="40" t="s">
        <v>27</v>
      </c>
      <c r="T31" s="220">
        <v>21694</v>
      </c>
      <c r="U31" s="218">
        <v>84</v>
      </c>
    </row>
    <row r="32" spans="1:21" s="18" customFormat="1" ht="63">
      <c r="A32" s="66"/>
      <c r="B32" s="267"/>
      <c r="C32" s="237"/>
      <c r="D32" s="262"/>
      <c r="E32" s="171"/>
      <c r="F32" s="178"/>
      <c r="G32" s="238"/>
      <c r="H32" s="21"/>
      <c r="I32" s="66">
        <v>1</v>
      </c>
      <c r="J32" s="200" t="s">
        <v>705</v>
      </c>
      <c r="K32" s="239" t="str">
        <f>IF(ISERROR(VLOOKUP(J32,'KAYIT LİSTESİ'!$B$4:$H$904,2,0)),"",(VLOOKUP(J32,'KAYIT LİSTESİ'!$B$4:$H$904,2,0)))</f>
        <v>179
177
183
182</v>
      </c>
      <c r="L32" s="237" t="str">
        <f>IF(ISERROR(VLOOKUP(J32,'KAYIT LİSTESİ'!$B$4:$H$904,4,0)),"",(VLOOKUP(J32,'KAYIT LİSTESİ'!$B$4:$H$904,4,0)))</f>
        <v>22.10.1996
25.5.1995
1.1.1996
14.11.1996</v>
      </c>
      <c r="M32" s="201" t="str">
        <f>IF(ISERROR(VLOOKUP(J32,'KAYIT LİSTESİ'!$B$4:$H$904,5,0)),"",(VLOOKUP(J32,'KAYIT LİSTESİ'!$B$4:$H$904,5,0)))</f>
        <v>ELİF POLAT
ELİF ÖZMEN
ZEYNEP BAŞ
SİNEM ŞİRET</v>
      </c>
      <c r="N32" s="201" t="str">
        <f>IF(ISERROR(VLOOKUP(J32,'KAYIT LİSTESİ'!$B$4:$H$904,6,0)),"",(VLOOKUP(J32,'KAYIT LİSTESİ'!$B$4:$H$904,6,0)))</f>
        <v>KOCAELİ-KOCAELİ ÜNİVERSİTESİ</v>
      </c>
      <c r="O32" s="112">
        <v>5387</v>
      </c>
      <c r="P32" s="260">
        <v>5</v>
      </c>
      <c r="T32" s="220">
        <v>21724</v>
      </c>
      <c r="U32" s="218">
        <v>83</v>
      </c>
    </row>
    <row r="33" spans="1:21" s="18" customFormat="1" ht="63">
      <c r="A33" s="66"/>
      <c r="B33" s="267"/>
      <c r="C33" s="237"/>
      <c r="D33" s="262"/>
      <c r="E33" s="171"/>
      <c r="F33" s="178"/>
      <c r="G33" s="238"/>
      <c r="H33" s="21"/>
      <c r="I33" s="66">
        <v>2</v>
      </c>
      <c r="J33" s="200" t="s">
        <v>706</v>
      </c>
      <c r="K33" s="239" t="str">
        <f>IF(ISERROR(VLOOKUP(J33,'KAYIT LİSTESİ'!$B$4:$H$904,2,0)),"",(VLOOKUP(J33,'KAYIT LİSTESİ'!$B$4:$H$904,2,0)))</f>
        <v>131
133
125
128</v>
      </c>
      <c r="L33" s="237" t="str">
        <f>IF(ISERROR(VLOOKUP(J33,'KAYIT LİSTESİ'!$B$4:$H$904,4,0)),"",(VLOOKUP(J33,'KAYIT LİSTESİ'!$B$4:$H$904,4,0)))</f>
        <v>14.8.1996
20.6.1996
16.11.1995
19.8.1992</v>
      </c>
      <c r="M33" s="201" t="str">
        <f>IF(ISERROR(VLOOKUP(J33,'KAYIT LİSTESİ'!$B$4:$H$904,5,0)),"",(VLOOKUP(J33,'KAYIT LİSTESİ'!$B$4:$H$904,5,0)))</f>
        <v>SELVA PINAR AKÇA
ZEYNEP DEMİRTAŞ
GİZEM GENÇ
ÖZNUR KAZKAYASI</v>
      </c>
      <c r="N33" s="201" t="str">
        <f>IF(ISERROR(VLOOKUP(J33,'KAYIT LİSTESİ'!$B$4:$H$904,6,0)),"",(VLOOKUP(J33,'KAYIT LİSTESİ'!$B$4:$H$904,6,0)))</f>
        <v>ANKARA-ANKARA ÜNİVERSİTESİ</v>
      </c>
      <c r="O33" s="112">
        <v>5249</v>
      </c>
      <c r="P33" s="260">
        <v>3</v>
      </c>
      <c r="T33" s="220">
        <v>21754</v>
      </c>
      <c r="U33" s="218">
        <v>82</v>
      </c>
    </row>
    <row r="34" spans="1:21" s="18" customFormat="1" ht="78.75">
      <c r="A34" s="541" t="s">
        <v>1839</v>
      </c>
      <c r="B34" s="542"/>
      <c r="C34" s="542"/>
      <c r="D34" s="542"/>
      <c r="E34" s="542"/>
      <c r="F34" s="542"/>
      <c r="G34" s="543"/>
      <c r="H34" s="21"/>
      <c r="I34" s="66">
        <v>3</v>
      </c>
      <c r="J34" s="200" t="s">
        <v>707</v>
      </c>
      <c r="K34" s="239" t="str">
        <f>IF(ISERROR(VLOOKUP(J34,'KAYIT LİSTESİ'!$B$4:$H$904,2,0)),"",(VLOOKUP(J34,'KAYIT LİSTESİ'!$B$4:$H$904,2,0)))</f>
        <v>245
239
242
243</v>
      </c>
      <c r="L34" s="237" t="str">
        <f>IF(ISERROR(VLOOKUP(J34,'KAYIT LİSTESİ'!$B$4:$H$904,4,0)),"",(VLOOKUP(J34,'KAYIT LİSTESİ'!$B$4:$H$904,4,0)))</f>
        <v>15.11.1992
21.06.1990
9.8.1992
6.10.1992</v>
      </c>
      <c r="M34" s="201" t="str">
        <f>IF(ISERROR(VLOOKUP(J34,'KAYIT LİSTESİ'!$B$4:$H$904,5,0)),"",(VLOOKUP(J34,'KAYIT LİSTESİ'!$B$4:$H$904,5,0)))</f>
        <v>İLKAY AVCI
DEMET DİNÇ
ESENGÜL GÖKDEMİR
GİZEM DEMİREL</v>
      </c>
      <c r="N34" s="201" t="str">
        <f>IF(ISERROR(VLOOKUP(J34,'KAYIT LİSTESİ'!$B$4:$H$904,6,0)),"",(VLOOKUP(J34,'KAYIT LİSTESİ'!$B$4:$H$904,6,0)))</f>
        <v>ESKİŞEHİR-ANADOLU ÜNİVERSİTESİ</v>
      </c>
      <c r="O34" s="112">
        <v>5026</v>
      </c>
      <c r="P34" s="260">
        <v>2</v>
      </c>
      <c r="T34" s="220">
        <v>21794</v>
      </c>
      <c r="U34" s="218">
        <v>81</v>
      </c>
    </row>
    <row r="35" spans="1:21" s="18" customFormat="1" ht="63">
      <c r="A35" s="544"/>
      <c r="B35" s="545"/>
      <c r="C35" s="545"/>
      <c r="D35" s="545"/>
      <c r="E35" s="545"/>
      <c r="F35" s="545"/>
      <c r="G35" s="546"/>
      <c r="H35" s="21"/>
      <c r="I35" s="66">
        <v>4</v>
      </c>
      <c r="J35" s="200" t="s">
        <v>708</v>
      </c>
      <c r="K35" s="239" t="str">
        <f>IF(ISERROR(VLOOKUP(J35,'KAYIT LİSTESİ'!$B$4:$H$904,2,0)),"",(VLOOKUP(J35,'KAYIT LİSTESİ'!$B$4:$H$904,2,0)))</f>
        <v>54
55
47
57</v>
      </c>
      <c r="L35" s="237" t="str">
        <f>IF(ISERROR(VLOOKUP(J35,'KAYIT LİSTESİ'!$B$4:$H$904,4,0)),"",(VLOOKUP(J35,'KAYIT LİSTESİ'!$B$4:$H$904,4,0)))</f>
        <v>27.10.1994
15.11.1995
3.3.1994
7.11.1996</v>
      </c>
      <c r="M35" s="201" t="str">
        <f>IF(ISERROR(VLOOKUP(J35,'KAYIT LİSTESİ'!$B$4:$H$904,5,0)),"",(VLOOKUP(J35,'KAYIT LİSTESİ'!$B$4:$H$904,5,0)))</f>
        <v>HATİCE ÖZTÜRK
RABİA ÇİÇEK
BEYZA TİLKİ
SERAY ŞENTÜRK</v>
      </c>
      <c r="N35" s="201" t="str">
        <f>IF(ISERROR(VLOOKUP(J35,'KAYIT LİSTESİ'!$B$4:$H$904,6,0)),"",(VLOOKUP(J35,'KAYIT LİSTESİ'!$B$4:$H$904,6,0)))</f>
        <v>AYDIN-ADNAN MENDERES ÜNİVERSİTESİ</v>
      </c>
      <c r="O35" s="112">
        <v>4960</v>
      </c>
      <c r="P35" s="260">
        <v>1</v>
      </c>
      <c r="T35" s="220">
        <v>21824</v>
      </c>
      <c r="U35" s="218">
        <v>80</v>
      </c>
    </row>
    <row r="36" spans="1:21" s="18" customFormat="1" ht="63">
      <c r="A36" s="66"/>
      <c r="B36" s="267"/>
      <c r="C36" s="237"/>
      <c r="D36" s="262"/>
      <c r="E36" s="171"/>
      <c r="F36" s="178"/>
      <c r="G36" s="238"/>
      <c r="H36" s="21"/>
      <c r="I36" s="66">
        <v>5</v>
      </c>
      <c r="J36" s="200" t="s">
        <v>709</v>
      </c>
      <c r="K36" s="239" t="str">
        <f>IF(ISERROR(VLOOKUP(J36,'KAYIT LİSTESİ'!$B$4:$H$904,2,0)),"",(VLOOKUP(J36,'KAYIT LİSTESİ'!$B$4:$H$904,2,0)))</f>
        <v>95
90
86
91</v>
      </c>
      <c r="L36" s="463">
        <f>IF(ISERROR(VLOOKUP(J36,'KAYIT LİSTESİ'!$B$4:$H$904,4,0)),"",(VLOOKUP(J36,'KAYIT LİSTESİ'!$B$4:$H$904,4,0)))</f>
        <v>0</v>
      </c>
      <c r="M36" s="201" t="str">
        <f>IF(ISERROR(VLOOKUP(J36,'KAYIT LİSTESİ'!$B$4:$H$904,5,0)),"",(VLOOKUP(J36,'KAYIT LİSTESİ'!$B$4:$H$904,5,0)))</f>
        <v>YUDUM İLİKSİZ
EBRU OFLUOĞLU
BÜŞRA UYGUR
MAKBULE MUTLU</v>
      </c>
      <c r="N36" s="201" t="str">
        <f>IF(ISERROR(VLOOKUP(J36,'KAYIT LİSTESİ'!$B$4:$H$904,6,0)),"",(VLOOKUP(J36,'KAYIT LİSTESİ'!$B$4:$H$904,6,0)))</f>
        <v>KÜTAHYA-DUMLUPINAR ÜNİVERSİTESİ</v>
      </c>
      <c r="O36" s="112">
        <v>5316</v>
      </c>
      <c r="P36" s="260">
        <v>4</v>
      </c>
      <c r="T36" s="220">
        <v>21854</v>
      </c>
      <c r="U36" s="218">
        <v>79</v>
      </c>
    </row>
    <row r="37" spans="1:21" s="18" customFormat="1" ht="63">
      <c r="A37" s="66"/>
      <c r="B37" s="267"/>
      <c r="C37" s="237"/>
      <c r="D37" s="262"/>
      <c r="E37" s="171"/>
      <c r="F37" s="178"/>
      <c r="G37" s="238"/>
      <c r="H37" s="21"/>
      <c r="I37" s="66">
        <v>6</v>
      </c>
      <c r="J37" s="200" t="s">
        <v>710</v>
      </c>
      <c r="K37" s="239" t="str">
        <f>IF(ISERROR(VLOOKUP(J37,'KAYIT LİSTESİ'!$B$4:$H$904,2,0)),"",(VLOOKUP(J37,'KAYIT LİSTESİ'!$B$4:$H$904,2,0)))</f>
        <v>36
29
30
33</v>
      </c>
      <c r="L37" s="237" t="str">
        <f>IF(ISERROR(VLOOKUP(J37,'KAYIT LİSTESİ'!$B$4:$H$904,4,0)),"",(VLOOKUP(J37,'KAYIT LİSTESİ'!$B$4:$H$904,4,0)))</f>
        <v>24.6.1996
22.8.1994
25.9.1993
17.1.1996</v>
      </c>
      <c r="M37" s="201" t="str">
        <f>IF(ISERROR(VLOOKUP(J37,'KAYIT LİSTESİ'!$B$4:$H$904,5,0)),"",(VLOOKUP(J37,'KAYIT LİSTESİ'!$B$4:$H$904,5,0)))</f>
        <v>DEMET ZEYBEK
BETÜL ARSLAN
KADER CEYHAN
ÖZGE DAN</v>
      </c>
      <c r="N37" s="201" t="str">
        <f>IF(ISERROR(VLOOKUP(J37,'KAYIT LİSTESİ'!$B$4:$H$904,6,0)),"",(VLOOKUP(J37,'KAYIT LİSTESİ'!$B$4:$H$904,6,0)))</f>
        <v>BURSA-ULUDAĞ ÜNİVERSİTESİ</v>
      </c>
      <c r="O37" s="112">
        <v>5480</v>
      </c>
      <c r="P37" s="260">
        <v>6</v>
      </c>
      <c r="T37" s="220">
        <v>21894</v>
      </c>
      <c r="U37" s="218">
        <v>78</v>
      </c>
    </row>
    <row r="38" spans="1:21" s="330" customFormat="1" ht="15.75">
      <c r="A38" s="320" t="s">
        <v>18</v>
      </c>
      <c r="B38" s="320"/>
      <c r="C38" s="320"/>
      <c r="D38" s="321"/>
      <c r="E38" s="322" t="s">
        <v>0</v>
      </c>
      <c r="F38" s="323" t="s">
        <v>1</v>
      </c>
      <c r="G38" s="324"/>
      <c r="H38" s="325" t="s">
        <v>2</v>
      </c>
      <c r="I38" s="324"/>
      <c r="J38" s="324"/>
      <c r="K38" s="324"/>
      <c r="L38" s="326"/>
      <c r="M38" s="327" t="s">
        <v>3</v>
      </c>
      <c r="N38" s="328" t="s">
        <v>3</v>
      </c>
      <c r="O38" s="324" t="s">
        <v>3</v>
      </c>
      <c r="P38" s="320"/>
      <c r="Q38" s="329"/>
      <c r="T38" s="331">
        <v>22054</v>
      </c>
      <c r="U38" s="332">
        <v>74</v>
      </c>
    </row>
    <row r="39" spans="1:21">
      <c r="T39" s="220">
        <v>23254</v>
      </c>
      <c r="U39" s="218">
        <v>46</v>
      </c>
    </row>
    <row r="40" spans="1:21">
      <c r="T40" s="220">
        <v>23314</v>
      </c>
      <c r="U40" s="218">
        <v>45</v>
      </c>
    </row>
    <row r="41" spans="1:21">
      <c r="T41" s="220">
        <v>23374</v>
      </c>
      <c r="U41" s="218">
        <v>44</v>
      </c>
    </row>
    <row r="42" spans="1:21">
      <c r="T42" s="220">
        <v>23434</v>
      </c>
      <c r="U42" s="218">
        <v>43</v>
      </c>
    </row>
    <row r="43" spans="1:21">
      <c r="T43" s="220">
        <v>23494</v>
      </c>
      <c r="U43" s="218">
        <v>42</v>
      </c>
    </row>
    <row r="44" spans="1:21" hidden="1">
      <c r="T44" s="220">
        <v>23554</v>
      </c>
      <c r="U44" s="218">
        <v>41</v>
      </c>
    </row>
    <row r="45" spans="1:21" ht="25.5" hidden="1">
      <c r="E45" s="49" t="s">
        <v>1165</v>
      </c>
      <c r="T45" s="220">
        <v>23614</v>
      </c>
      <c r="U45" s="218">
        <v>40</v>
      </c>
    </row>
    <row r="46" spans="1:21" hidden="1">
      <c r="E46" s="49" t="s">
        <v>1160</v>
      </c>
      <c r="T46" s="220">
        <v>23674</v>
      </c>
      <c r="U46" s="218">
        <v>39</v>
      </c>
    </row>
    <row r="47" spans="1:21" ht="25.5" hidden="1">
      <c r="E47" s="49" t="s">
        <v>1487</v>
      </c>
      <c r="T47" s="220">
        <v>23734</v>
      </c>
      <c r="U47" s="218">
        <v>38</v>
      </c>
    </row>
    <row r="48" spans="1:21" hidden="1">
      <c r="E48" s="49" t="s">
        <v>1350</v>
      </c>
      <c r="T48" s="220">
        <v>23794</v>
      </c>
      <c r="U48" s="218">
        <v>37</v>
      </c>
    </row>
    <row r="49" spans="5:21" ht="25.5" hidden="1">
      <c r="E49" s="49" t="s">
        <v>1935</v>
      </c>
      <c r="T49" s="220">
        <v>23854</v>
      </c>
      <c r="U49" s="218">
        <v>36</v>
      </c>
    </row>
    <row r="50" spans="5:21" ht="25.5" hidden="1">
      <c r="E50" s="49" t="s">
        <v>1263</v>
      </c>
      <c r="T50" s="220">
        <v>23814</v>
      </c>
      <c r="U50" s="218">
        <v>35</v>
      </c>
    </row>
    <row r="51" spans="5:21" hidden="1">
      <c r="E51" s="49" t="s">
        <v>1162</v>
      </c>
      <c r="T51" s="220">
        <v>23974</v>
      </c>
      <c r="U51" s="218">
        <v>34</v>
      </c>
    </row>
    <row r="52" spans="5:21" ht="25.5" hidden="1">
      <c r="E52" s="49" t="s">
        <v>1390</v>
      </c>
      <c r="T52" s="220">
        <v>24034</v>
      </c>
      <c r="U52" s="218">
        <v>33</v>
      </c>
    </row>
    <row r="53" spans="5:21" ht="25.5" hidden="1">
      <c r="E53" s="49" t="s">
        <v>1398</v>
      </c>
      <c r="T53" s="220">
        <v>24094</v>
      </c>
      <c r="U53" s="218">
        <v>32</v>
      </c>
    </row>
    <row r="54" spans="5:21" ht="25.5" hidden="1">
      <c r="E54" s="49" t="s">
        <v>1451</v>
      </c>
      <c r="T54" s="220">
        <v>24154</v>
      </c>
      <c r="U54" s="218">
        <v>31</v>
      </c>
    </row>
    <row r="55" spans="5:21" ht="25.5" hidden="1">
      <c r="E55" s="49" t="s">
        <v>1158</v>
      </c>
      <c r="T55" s="220">
        <v>24214</v>
      </c>
      <c r="U55" s="218">
        <v>30</v>
      </c>
    </row>
    <row r="56" spans="5:21" hidden="1">
      <c r="E56" s="49" t="s">
        <v>1394</v>
      </c>
      <c r="T56" s="220">
        <v>24274</v>
      </c>
      <c r="U56" s="218">
        <v>29</v>
      </c>
    </row>
    <row r="57" spans="5:21" hidden="1">
      <c r="E57" s="49" t="s">
        <v>1455</v>
      </c>
      <c r="T57" s="220">
        <v>24334</v>
      </c>
      <c r="U57" s="218">
        <v>28</v>
      </c>
    </row>
    <row r="58" spans="5:21" hidden="1">
      <c r="E58" s="49" t="s">
        <v>1452</v>
      </c>
      <c r="T58" s="220">
        <v>24394</v>
      </c>
      <c r="U58" s="218">
        <v>27</v>
      </c>
    </row>
    <row r="59" spans="5:21" ht="25.5" hidden="1">
      <c r="E59" s="49" t="s">
        <v>1349</v>
      </c>
      <c r="T59" s="220">
        <v>24454</v>
      </c>
      <c r="U59" s="218">
        <v>26</v>
      </c>
    </row>
    <row r="60" spans="5:21" ht="25.5" hidden="1">
      <c r="E60" s="49" t="s">
        <v>1364</v>
      </c>
      <c r="T60" s="220">
        <v>24514</v>
      </c>
      <c r="U60" s="218">
        <v>25</v>
      </c>
    </row>
    <row r="61" spans="5:21" hidden="1">
      <c r="T61" s="220">
        <v>24614</v>
      </c>
      <c r="U61" s="218">
        <v>24</v>
      </c>
    </row>
    <row r="62" spans="5:21" hidden="1">
      <c r="T62" s="220">
        <v>24714</v>
      </c>
      <c r="U62" s="218">
        <v>23</v>
      </c>
    </row>
    <row r="63" spans="5:21" hidden="1">
      <c r="T63" s="220">
        <v>24814</v>
      </c>
      <c r="U63" s="218">
        <v>22</v>
      </c>
    </row>
    <row r="64" spans="5:21">
      <c r="T64" s="220">
        <v>24914</v>
      </c>
      <c r="U64" s="218">
        <v>21</v>
      </c>
    </row>
    <row r="65" spans="20:21">
      <c r="T65" s="220">
        <v>25014</v>
      </c>
      <c r="U65" s="218">
        <v>20</v>
      </c>
    </row>
    <row r="66" spans="20:21">
      <c r="T66" s="220">
        <v>25114</v>
      </c>
      <c r="U66" s="218">
        <v>19</v>
      </c>
    </row>
    <row r="67" spans="20:21">
      <c r="T67" s="220">
        <v>25214</v>
      </c>
      <c r="U67" s="218">
        <v>18</v>
      </c>
    </row>
    <row r="68" spans="20:21">
      <c r="T68" s="220">
        <v>25314</v>
      </c>
      <c r="U68" s="218">
        <v>17</v>
      </c>
    </row>
    <row r="69" spans="20:21">
      <c r="T69" s="220">
        <v>25414</v>
      </c>
      <c r="U69" s="218">
        <v>16</v>
      </c>
    </row>
    <row r="70" spans="20:21">
      <c r="T70" s="220">
        <v>25514</v>
      </c>
      <c r="U70" s="218">
        <v>15</v>
      </c>
    </row>
    <row r="71" spans="20:21">
      <c r="T71" s="220">
        <v>25614</v>
      </c>
      <c r="U71" s="218">
        <v>14</v>
      </c>
    </row>
    <row r="72" spans="20:21">
      <c r="T72" s="220">
        <v>25714</v>
      </c>
      <c r="U72" s="218">
        <v>13</v>
      </c>
    </row>
    <row r="73" spans="20:21">
      <c r="T73" s="220">
        <v>25814</v>
      </c>
      <c r="U73" s="218">
        <v>12</v>
      </c>
    </row>
    <row r="74" spans="20:21">
      <c r="T74" s="220">
        <v>25914</v>
      </c>
      <c r="U74" s="218">
        <v>11</v>
      </c>
    </row>
    <row r="75" spans="20:21">
      <c r="T75" s="220">
        <v>30014</v>
      </c>
      <c r="U75" s="218">
        <v>10</v>
      </c>
    </row>
    <row r="76" spans="20:21">
      <c r="T76" s="220">
        <v>30114</v>
      </c>
      <c r="U76" s="218">
        <v>9</v>
      </c>
    </row>
    <row r="77" spans="20:21">
      <c r="T77" s="220">
        <v>30214</v>
      </c>
      <c r="U77" s="218">
        <v>8</v>
      </c>
    </row>
    <row r="78" spans="20:21">
      <c r="T78" s="220">
        <v>30314</v>
      </c>
      <c r="U78" s="218">
        <v>7</v>
      </c>
    </row>
    <row r="79" spans="20:21">
      <c r="T79" s="220">
        <v>30414</v>
      </c>
      <c r="U79" s="218">
        <v>6</v>
      </c>
    </row>
    <row r="80" spans="20:21">
      <c r="T80" s="220">
        <v>30514</v>
      </c>
      <c r="U80" s="218">
        <v>5</v>
      </c>
    </row>
    <row r="81" spans="20:21">
      <c r="T81" s="220">
        <v>30614</v>
      </c>
      <c r="U81" s="218">
        <v>4</v>
      </c>
    </row>
    <row r="82" spans="20:21">
      <c r="T82" s="220">
        <v>30714</v>
      </c>
      <c r="U82" s="218">
        <v>3</v>
      </c>
    </row>
    <row r="83" spans="20:21">
      <c r="T83" s="220">
        <v>30814</v>
      </c>
      <c r="U83" s="218">
        <v>2</v>
      </c>
    </row>
    <row r="84" spans="20:21">
      <c r="T84" s="220">
        <v>30914</v>
      </c>
      <c r="U84" s="218">
        <v>1</v>
      </c>
    </row>
  </sheetData>
  <mergeCells count="19">
    <mergeCell ref="A34:G35"/>
    <mergeCell ref="H3:L3"/>
    <mergeCell ref="A4:C4"/>
    <mergeCell ref="A1:P1"/>
    <mergeCell ref="A2:P2"/>
    <mergeCell ref="A3:C3"/>
    <mergeCell ref="D3:E3"/>
    <mergeCell ref="F3:G3"/>
    <mergeCell ref="N3:P3"/>
    <mergeCell ref="D4:E4"/>
    <mergeCell ref="N4:P4"/>
    <mergeCell ref="N5:P5"/>
    <mergeCell ref="A6:A7"/>
    <mergeCell ref="B6:B7"/>
    <mergeCell ref="C6:C7"/>
    <mergeCell ref="D6:D7"/>
    <mergeCell ref="E6:E7"/>
    <mergeCell ref="F6:F7"/>
    <mergeCell ref="G6:G7"/>
  </mergeCells>
  <conditionalFormatting sqref="F8:F33 F36:F37">
    <cfRule type="cellIs" dxfId="41" priority="5" stopIfTrue="1" operator="between">
      <formula>4460</formula>
      <formula>4635</formula>
    </cfRule>
  </conditionalFormatting>
  <conditionalFormatting sqref="E34:E35">
    <cfRule type="containsText" dxfId="40" priority="1" stopIfTrue="1" operator="containsText" text="FERDİ">
      <formula>NOT(ISERROR(SEARCH("FERDİ",E34)))</formula>
    </cfRule>
  </conditionalFormatting>
  <printOptions horizontalCentered="1"/>
  <pageMargins left="0.27559055118110237" right="0.19685039370078741" top="0.17" bottom="0.17" header="0.17" footer="0.17"/>
  <pageSetup paperSize="9" scale="3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FF00"/>
  </sheetPr>
  <dimension ref="A1:L251"/>
  <sheetViews>
    <sheetView view="pageBreakPreview" zoomScale="98" zoomScaleNormal="100" zoomScaleSheetLayoutView="98" workbookViewId="0">
      <selection activeCell="G15" sqref="G15"/>
    </sheetView>
  </sheetViews>
  <sheetFormatPr defaultColWidth="6.140625" defaultRowHeight="15.75"/>
  <cols>
    <col min="1" max="1" width="6.140625" style="118" customWidth="1"/>
    <col min="2" max="2" width="16" style="189" customWidth="1"/>
    <col min="3" max="3" width="8.7109375" style="168" customWidth="1"/>
    <col min="4" max="4" width="16.85546875" style="120" hidden="1" customWidth="1"/>
    <col min="5" max="5" width="11.7109375" style="118" customWidth="1"/>
    <col min="6" max="6" width="24.85546875" style="115" customWidth="1"/>
    <col min="7" max="7" width="40.85546875" style="198" customWidth="1"/>
    <col min="8" max="8" width="12.42578125" style="167" customWidth="1"/>
    <col min="9" max="9" width="9.5703125" style="121" customWidth="1"/>
    <col min="10" max="11" width="8.5703125" style="122" customWidth="1"/>
    <col min="12" max="12" width="8.5703125" style="120" customWidth="1"/>
    <col min="13" max="16384" width="6.140625" style="115"/>
  </cols>
  <sheetData>
    <row r="1" spans="1:12" ht="44.25" customHeight="1">
      <c r="A1" s="537" t="str">
        <f>'YARIŞMA BİLGİLERİ'!F19</f>
        <v>Türkiye Üniversiteler Atletizm Şampiyonası</v>
      </c>
      <c r="B1" s="537"/>
      <c r="C1" s="537"/>
      <c r="D1" s="537"/>
      <c r="E1" s="537"/>
      <c r="F1" s="538"/>
      <c r="G1" s="538"/>
      <c r="H1" s="538"/>
      <c r="I1" s="538"/>
      <c r="J1" s="537"/>
      <c r="K1" s="537"/>
      <c r="L1" s="537"/>
    </row>
    <row r="2" spans="1:12" ht="44.25" customHeight="1">
      <c r="A2" s="539" t="str">
        <f>'YARIŞMA BİLGİLERİ'!F21</f>
        <v>Bayanlar</v>
      </c>
      <c r="B2" s="539"/>
      <c r="C2" s="539"/>
      <c r="D2" s="539"/>
      <c r="E2" s="539"/>
      <c r="F2" s="539"/>
      <c r="G2" s="188" t="s">
        <v>94</v>
      </c>
      <c r="H2" s="172"/>
      <c r="I2" s="540">
        <f ca="1">NOW()</f>
        <v>42135.861171990742</v>
      </c>
      <c r="J2" s="540"/>
      <c r="K2" s="540"/>
      <c r="L2" s="540"/>
    </row>
    <row r="3" spans="1:12" s="118" customFormat="1" ht="45" customHeight="1">
      <c r="A3" s="116" t="s">
        <v>24</v>
      </c>
      <c r="B3" s="117" t="s">
        <v>28</v>
      </c>
      <c r="C3" s="117" t="s">
        <v>85</v>
      </c>
      <c r="D3" s="117" t="s">
        <v>118</v>
      </c>
      <c r="E3" s="116" t="s">
        <v>20</v>
      </c>
      <c r="F3" s="116" t="s">
        <v>6</v>
      </c>
      <c r="G3" s="116" t="s">
        <v>301</v>
      </c>
      <c r="H3" s="166" t="s">
        <v>124</v>
      </c>
      <c r="I3" s="163" t="s">
        <v>46</v>
      </c>
      <c r="J3" s="164" t="s">
        <v>121</v>
      </c>
      <c r="K3" s="164" t="s">
        <v>122</v>
      </c>
      <c r="L3" s="165" t="s">
        <v>123</v>
      </c>
    </row>
    <row r="4" spans="1:12" s="119" customFormat="1" ht="28.5" customHeight="1">
      <c r="A4" s="75">
        <v>66</v>
      </c>
      <c r="B4" s="204" t="str">
        <f>CONCATENATE(H4,"-",J4,"-",K4)</f>
        <v>1500M--</v>
      </c>
      <c r="C4" s="190"/>
      <c r="D4" s="190"/>
      <c r="E4" s="191"/>
      <c r="F4" s="192"/>
      <c r="G4" s="197"/>
      <c r="H4" s="193" t="s">
        <v>204</v>
      </c>
      <c r="I4" s="194"/>
      <c r="J4" s="195"/>
      <c r="K4" s="195"/>
      <c r="L4" s="196"/>
    </row>
    <row r="5" spans="1:12" s="119" customFormat="1" ht="28.5" customHeight="1">
      <c r="A5" s="75">
        <v>81</v>
      </c>
      <c r="B5" s="204" t="str">
        <f>CONCATENATE(H5,"-",J5,"-",K5)</f>
        <v>3000M--</v>
      </c>
      <c r="C5" s="190"/>
      <c r="D5" s="190"/>
      <c r="E5" s="191"/>
      <c r="F5" s="192"/>
      <c r="G5" s="197"/>
      <c r="H5" s="193" t="s">
        <v>230</v>
      </c>
      <c r="I5" s="194"/>
      <c r="J5" s="195"/>
      <c r="K5" s="195"/>
      <c r="L5" s="196"/>
    </row>
    <row r="6" spans="1:12" s="119" customFormat="1" ht="28.5" customHeight="1">
      <c r="A6" s="75">
        <v>49</v>
      </c>
      <c r="B6" s="204" t="str">
        <f>CONCATENATE(H6,"-",J6,"-",K6)</f>
        <v>800M--</v>
      </c>
      <c r="C6" s="190"/>
      <c r="D6" s="190"/>
      <c r="E6" s="191"/>
      <c r="F6" s="192"/>
      <c r="G6" s="192"/>
      <c r="H6" s="193" t="s">
        <v>120</v>
      </c>
      <c r="I6" s="194"/>
      <c r="J6" s="195"/>
      <c r="K6" s="195"/>
      <c r="L6" s="196"/>
    </row>
    <row r="7" spans="1:12" s="119" customFormat="1" ht="28.5" customHeight="1">
      <c r="A7" s="75">
        <v>65</v>
      </c>
      <c r="B7" s="204" t="str">
        <f>CONCATENATE(H7,"-",J7,"-",K7)</f>
        <v>1500M--</v>
      </c>
      <c r="C7" s="190"/>
      <c r="D7" s="190"/>
      <c r="E7" s="191"/>
      <c r="F7" s="192"/>
      <c r="G7" s="197"/>
      <c r="H7" s="193" t="s">
        <v>204</v>
      </c>
      <c r="I7" s="194"/>
      <c r="J7" s="195"/>
      <c r="K7" s="195"/>
      <c r="L7" s="196"/>
    </row>
    <row r="8" spans="1:12" s="119" customFormat="1" ht="28.5" customHeight="1">
      <c r="A8" s="75">
        <v>161</v>
      </c>
      <c r="B8" s="204" t="str">
        <f>CONCATENATE(H8,"-",L8)</f>
        <v>CİRİT-</v>
      </c>
      <c r="C8" s="190"/>
      <c r="D8" s="190"/>
      <c r="E8" s="191"/>
      <c r="F8" s="192"/>
      <c r="G8" s="197"/>
      <c r="H8" s="193" t="s">
        <v>207</v>
      </c>
      <c r="I8" s="194"/>
      <c r="J8" s="195"/>
      <c r="K8" s="195"/>
      <c r="L8" s="196"/>
    </row>
    <row r="9" spans="1:12" s="119" customFormat="1" ht="28.5" customHeight="1">
      <c r="A9" s="75">
        <v>6</v>
      </c>
      <c r="B9" s="204" t="str">
        <f>CONCATENATE(H9,"-",J9,"-",K9)</f>
        <v>100M--</v>
      </c>
      <c r="C9" s="190"/>
      <c r="D9" s="190"/>
      <c r="E9" s="191"/>
      <c r="F9" s="192"/>
      <c r="G9" s="197"/>
      <c r="H9" s="193" t="s">
        <v>146</v>
      </c>
      <c r="I9" s="194"/>
      <c r="J9" s="195"/>
      <c r="K9" s="195"/>
      <c r="L9" s="196"/>
    </row>
    <row r="10" spans="1:12" s="119" customFormat="1" ht="28.5" customHeight="1">
      <c r="A10" s="75">
        <v>177</v>
      </c>
      <c r="B10" s="204" t="str">
        <f>CONCATENATE(H10,"-",L10)</f>
        <v>ÇEKİÇ-</v>
      </c>
      <c r="C10" s="190"/>
      <c r="D10" s="190"/>
      <c r="E10" s="191"/>
      <c r="F10" s="192"/>
      <c r="G10" s="197"/>
      <c r="H10" s="193" t="s">
        <v>233</v>
      </c>
      <c r="I10" s="194"/>
      <c r="J10" s="195"/>
      <c r="K10" s="195"/>
      <c r="L10" s="196"/>
    </row>
    <row r="11" spans="1:12" s="119" customFormat="1" ht="28.5" customHeight="1">
      <c r="A11" s="75">
        <v>82</v>
      </c>
      <c r="B11" s="204" t="str">
        <f>CONCATENATE(H11,"-",J11,"-",K11)</f>
        <v>3000M--</v>
      </c>
      <c r="C11" s="190"/>
      <c r="D11" s="190"/>
      <c r="E11" s="191"/>
      <c r="F11" s="192"/>
      <c r="G11" s="197"/>
      <c r="H11" s="193" t="s">
        <v>230</v>
      </c>
      <c r="I11" s="194"/>
      <c r="J11" s="195"/>
      <c r="K11" s="195"/>
      <c r="L11" s="196"/>
    </row>
    <row r="12" spans="1:12" s="119" customFormat="1" ht="28.5" customHeight="1">
      <c r="A12" s="75">
        <v>129</v>
      </c>
      <c r="B12" s="204" t="str">
        <f>CONCATENATE(H12,"-",L12)</f>
        <v>GÜLLE-</v>
      </c>
      <c r="C12" s="190"/>
      <c r="D12" s="190"/>
      <c r="E12" s="191"/>
      <c r="F12" s="192"/>
      <c r="G12" s="197"/>
      <c r="H12" s="193" t="s">
        <v>205</v>
      </c>
      <c r="I12" s="194"/>
      <c r="J12" s="195"/>
      <c r="K12" s="195"/>
      <c r="L12" s="196"/>
    </row>
    <row r="13" spans="1:12" s="119" customFormat="1" ht="28.5" customHeight="1">
      <c r="A13" s="75">
        <v>145</v>
      </c>
      <c r="B13" s="204" t="str">
        <f>CONCATENATE(H13,"-",L13)</f>
        <v>DİSK-</v>
      </c>
      <c r="C13" s="190"/>
      <c r="D13" s="190"/>
      <c r="E13" s="191"/>
      <c r="F13" s="192"/>
      <c r="G13" s="197"/>
      <c r="H13" s="193" t="s">
        <v>206</v>
      </c>
      <c r="I13" s="194"/>
      <c r="J13" s="195"/>
      <c r="K13" s="195"/>
      <c r="L13" s="196"/>
    </row>
    <row r="14" spans="1:12" s="119" customFormat="1" ht="28.5" customHeight="1">
      <c r="A14" s="75">
        <v>5</v>
      </c>
      <c r="B14" s="204" t="str">
        <f>CONCATENATE(H14,"-",J14,"-",K14)</f>
        <v>100M--</v>
      </c>
      <c r="C14" s="190"/>
      <c r="D14" s="190"/>
      <c r="E14" s="191"/>
      <c r="F14" s="192"/>
      <c r="G14" s="197"/>
      <c r="H14" s="193" t="s">
        <v>146</v>
      </c>
      <c r="I14" s="194"/>
      <c r="J14" s="195"/>
      <c r="K14" s="195"/>
      <c r="L14" s="196"/>
    </row>
    <row r="15" spans="1:12" s="119" customFormat="1" ht="28.5" customHeight="1">
      <c r="A15" s="75">
        <v>147</v>
      </c>
      <c r="B15" s="204" t="str">
        <f>CONCATENATE(H15,"-",L15)</f>
        <v>DİSK-</v>
      </c>
      <c r="C15" s="190"/>
      <c r="D15" s="190"/>
      <c r="E15" s="191"/>
      <c r="F15" s="192"/>
      <c r="G15" s="197"/>
      <c r="H15" s="193" t="s">
        <v>206</v>
      </c>
      <c r="I15" s="194"/>
      <c r="J15" s="195"/>
      <c r="K15" s="195"/>
      <c r="L15" s="196"/>
    </row>
    <row r="16" spans="1:12" s="119" customFormat="1" ht="28.5" customHeight="1">
      <c r="A16" s="75">
        <v>33</v>
      </c>
      <c r="B16" s="204" t="str">
        <f>CONCATENATE(H16,"-",J16,"-",K16)</f>
        <v>400M--</v>
      </c>
      <c r="C16" s="190"/>
      <c r="D16" s="190"/>
      <c r="E16" s="191"/>
      <c r="F16" s="192"/>
      <c r="G16" s="197"/>
      <c r="H16" s="193" t="s">
        <v>214</v>
      </c>
      <c r="I16" s="194"/>
      <c r="J16" s="195"/>
      <c r="K16" s="195"/>
      <c r="L16" s="196"/>
    </row>
    <row r="17" spans="1:12" s="119" customFormat="1" ht="28.5" customHeight="1">
      <c r="A17" s="75">
        <v>2</v>
      </c>
      <c r="B17" s="204" t="str">
        <f>CONCATENATE(H17,"-",J17,"-",K17)</f>
        <v>100M--</v>
      </c>
      <c r="C17" s="190"/>
      <c r="D17" s="190"/>
      <c r="E17" s="191"/>
      <c r="F17" s="192"/>
      <c r="G17" s="197"/>
      <c r="H17" s="193" t="s">
        <v>146</v>
      </c>
      <c r="I17" s="194"/>
      <c r="J17" s="195"/>
      <c r="K17" s="195"/>
      <c r="L17" s="196"/>
    </row>
    <row r="18" spans="1:12" s="119" customFormat="1" ht="28.5" customHeight="1">
      <c r="A18" s="75">
        <v>3</v>
      </c>
      <c r="B18" s="204" t="str">
        <f>CONCATENATE(H18,"-",J18,"-",K18)</f>
        <v>100M--</v>
      </c>
      <c r="C18" s="190"/>
      <c r="D18" s="190"/>
      <c r="E18" s="191"/>
      <c r="F18" s="192"/>
      <c r="G18" s="197"/>
      <c r="H18" s="193" t="s">
        <v>146</v>
      </c>
      <c r="I18" s="194"/>
      <c r="J18" s="195"/>
      <c r="K18" s="195"/>
      <c r="L18" s="196"/>
    </row>
    <row r="19" spans="1:12" s="119" customFormat="1" ht="28.5" customHeight="1">
      <c r="A19" s="75">
        <v>162</v>
      </c>
      <c r="B19" s="204" t="str">
        <f>CONCATENATE(H19,"-",L19)</f>
        <v>CİRİT-</v>
      </c>
      <c r="C19" s="190"/>
      <c r="D19" s="190"/>
      <c r="E19" s="191"/>
      <c r="F19" s="192"/>
      <c r="G19" s="197"/>
      <c r="H19" s="193" t="s">
        <v>207</v>
      </c>
      <c r="I19" s="194"/>
      <c r="J19" s="195"/>
      <c r="K19" s="195"/>
      <c r="L19" s="196"/>
    </row>
    <row r="20" spans="1:12" s="119" customFormat="1" ht="28.5" customHeight="1">
      <c r="A20" s="75">
        <v>67</v>
      </c>
      <c r="B20" s="204" t="str">
        <f t="shared" ref="B20:B30" si="0">CONCATENATE(H20,"-",J20,"-",K20)</f>
        <v>1500M--</v>
      </c>
      <c r="C20" s="190"/>
      <c r="D20" s="190"/>
      <c r="E20" s="191"/>
      <c r="F20" s="192"/>
      <c r="G20" s="197"/>
      <c r="H20" s="193" t="s">
        <v>204</v>
      </c>
      <c r="I20" s="194"/>
      <c r="J20" s="195"/>
      <c r="K20" s="195"/>
      <c r="L20" s="196"/>
    </row>
    <row r="21" spans="1:12" s="119" customFormat="1" ht="28.5" customHeight="1">
      <c r="A21" s="75">
        <v>72</v>
      </c>
      <c r="B21" s="204" t="str">
        <f t="shared" si="0"/>
        <v>1500M--</v>
      </c>
      <c r="C21" s="190"/>
      <c r="D21" s="190"/>
      <c r="E21" s="191"/>
      <c r="F21" s="192"/>
      <c r="G21" s="197"/>
      <c r="H21" s="193" t="s">
        <v>204</v>
      </c>
      <c r="I21" s="194"/>
      <c r="J21" s="195"/>
      <c r="K21" s="195"/>
      <c r="L21" s="196"/>
    </row>
    <row r="22" spans="1:12" s="119" customFormat="1" ht="28.5" customHeight="1">
      <c r="A22" s="75">
        <v>50</v>
      </c>
      <c r="B22" s="204" t="str">
        <f t="shared" si="0"/>
        <v>800M--</v>
      </c>
      <c r="C22" s="190"/>
      <c r="D22" s="190"/>
      <c r="E22" s="191"/>
      <c r="F22" s="192"/>
      <c r="G22" s="192"/>
      <c r="H22" s="193" t="s">
        <v>120</v>
      </c>
      <c r="I22" s="194"/>
      <c r="J22" s="195"/>
      <c r="K22" s="195"/>
      <c r="L22" s="196"/>
    </row>
    <row r="23" spans="1:12" s="119" customFormat="1" ht="28.5" customHeight="1">
      <c r="A23" s="75">
        <v>84</v>
      </c>
      <c r="B23" s="204" t="str">
        <f t="shared" si="0"/>
        <v>3000M--</v>
      </c>
      <c r="C23" s="190"/>
      <c r="D23" s="190"/>
      <c r="E23" s="191"/>
      <c r="F23" s="192"/>
      <c r="G23" s="197"/>
      <c r="H23" s="193" t="s">
        <v>230</v>
      </c>
      <c r="I23" s="194"/>
      <c r="J23" s="195"/>
      <c r="K23" s="195"/>
      <c r="L23" s="196"/>
    </row>
    <row r="24" spans="1:12" s="119" customFormat="1" ht="28.5" customHeight="1">
      <c r="A24" s="75">
        <v>83</v>
      </c>
      <c r="B24" s="204" t="str">
        <f t="shared" si="0"/>
        <v>3000M--</v>
      </c>
      <c r="C24" s="190"/>
      <c r="D24" s="190"/>
      <c r="E24" s="191"/>
      <c r="F24" s="192"/>
      <c r="G24" s="197"/>
      <c r="H24" s="193" t="s">
        <v>230</v>
      </c>
      <c r="I24" s="194"/>
      <c r="J24" s="195"/>
      <c r="K24" s="195"/>
      <c r="L24" s="196"/>
    </row>
    <row r="25" spans="1:12" s="119" customFormat="1" ht="28.5" customHeight="1">
      <c r="A25" s="75">
        <v>34</v>
      </c>
      <c r="B25" s="204" t="str">
        <f t="shared" si="0"/>
        <v>400M--</v>
      </c>
      <c r="C25" s="190"/>
      <c r="D25" s="190"/>
      <c r="E25" s="191"/>
      <c r="F25" s="192"/>
      <c r="G25" s="197"/>
      <c r="H25" s="193" t="s">
        <v>214</v>
      </c>
      <c r="I25" s="194"/>
      <c r="J25" s="195"/>
      <c r="K25" s="195"/>
      <c r="L25" s="196"/>
    </row>
    <row r="26" spans="1:12" s="119" customFormat="1" ht="28.5" customHeight="1">
      <c r="A26" s="75">
        <v>71</v>
      </c>
      <c r="B26" s="204" t="str">
        <f t="shared" si="0"/>
        <v>1500M--</v>
      </c>
      <c r="C26" s="190"/>
      <c r="D26" s="190"/>
      <c r="E26" s="191"/>
      <c r="F26" s="192"/>
      <c r="G26" s="197"/>
      <c r="H26" s="193" t="s">
        <v>204</v>
      </c>
      <c r="I26" s="194"/>
      <c r="J26" s="195"/>
      <c r="K26" s="195"/>
      <c r="L26" s="196"/>
    </row>
    <row r="27" spans="1:12" s="119" customFormat="1" ht="28.5" customHeight="1">
      <c r="A27" s="75">
        <v>8</v>
      </c>
      <c r="B27" s="204" t="str">
        <f t="shared" si="0"/>
        <v>100M--</v>
      </c>
      <c r="C27" s="190"/>
      <c r="D27" s="190"/>
      <c r="E27" s="191"/>
      <c r="F27" s="192"/>
      <c r="G27" s="197"/>
      <c r="H27" s="193" t="s">
        <v>146</v>
      </c>
      <c r="I27" s="194"/>
      <c r="J27" s="195"/>
      <c r="K27" s="195"/>
      <c r="L27" s="196"/>
    </row>
    <row r="28" spans="1:12" s="119" customFormat="1" ht="28.5" customHeight="1">
      <c r="A28" s="75">
        <v>7</v>
      </c>
      <c r="B28" s="204" t="str">
        <f t="shared" si="0"/>
        <v>100M--</v>
      </c>
      <c r="C28" s="190"/>
      <c r="D28" s="190"/>
      <c r="E28" s="191"/>
      <c r="F28" s="192"/>
      <c r="G28" s="197"/>
      <c r="H28" s="193" t="s">
        <v>146</v>
      </c>
      <c r="I28" s="194"/>
      <c r="J28" s="195"/>
      <c r="K28" s="195"/>
      <c r="L28" s="196"/>
    </row>
    <row r="29" spans="1:12" s="119" customFormat="1" ht="28.5" customHeight="1">
      <c r="A29" s="75">
        <v>1</v>
      </c>
      <c r="B29" s="204" t="str">
        <f t="shared" si="0"/>
        <v>100M--</v>
      </c>
      <c r="C29" s="190"/>
      <c r="D29" s="190"/>
      <c r="E29" s="191"/>
      <c r="F29" s="192"/>
      <c r="G29" s="197"/>
      <c r="H29" s="193" t="s">
        <v>146</v>
      </c>
      <c r="I29" s="194"/>
      <c r="J29" s="195"/>
      <c r="K29" s="195"/>
      <c r="L29" s="196"/>
    </row>
    <row r="30" spans="1:12" s="119" customFormat="1" ht="28.5" customHeight="1">
      <c r="A30" s="75">
        <v>113</v>
      </c>
      <c r="B30" s="204" t="str">
        <f t="shared" si="0"/>
        <v>400M.ENG--</v>
      </c>
      <c r="C30" s="190"/>
      <c r="D30" s="190"/>
      <c r="E30" s="191"/>
      <c r="F30" s="192"/>
      <c r="G30" s="197"/>
      <c r="H30" s="193" t="s">
        <v>229</v>
      </c>
      <c r="I30" s="194"/>
      <c r="J30" s="195"/>
      <c r="K30" s="195"/>
      <c r="L30" s="196"/>
    </row>
    <row r="31" spans="1:12" s="119" customFormat="1" ht="28.5" customHeight="1">
      <c r="A31" s="75">
        <v>146</v>
      </c>
      <c r="B31" s="204" t="str">
        <f>CONCATENATE(H31,"-",L31)</f>
        <v>DİSK-</v>
      </c>
      <c r="C31" s="190"/>
      <c r="D31" s="190"/>
      <c r="E31" s="191"/>
      <c r="F31" s="192"/>
      <c r="G31" s="197"/>
      <c r="H31" s="193" t="s">
        <v>206</v>
      </c>
      <c r="I31" s="194"/>
      <c r="J31" s="195"/>
      <c r="K31" s="195"/>
      <c r="L31" s="196"/>
    </row>
    <row r="32" spans="1:12" s="119" customFormat="1" ht="28.5" customHeight="1">
      <c r="A32" s="75">
        <v>69</v>
      </c>
      <c r="B32" s="204" t="str">
        <f>CONCATENATE(H32,"-",J32,"-",K32)</f>
        <v>1500M--</v>
      </c>
      <c r="C32" s="190"/>
      <c r="D32" s="190"/>
      <c r="E32" s="191"/>
      <c r="F32" s="192"/>
      <c r="G32" s="197"/>
      <c r="H32" s="193" t="s">
        <v>204</v>
      </c>
      <c r="I32" s="194"/>
      <c r="J32" s="195"/>
      <c r="K32" s="195"/>
      <c r="L32" s="196"/>
    </row>
    <row r="33" spans="1:12" s="119" customFormat="1" ht="28.5" customHeight="1">
      <c r="A33" s="75">
        <v>68</v>
      </c>
      <c r="B33" s="204" t="str">
        <f>CONCATENATE(H33,"-",J33,"-",K33)</f>
        <v>1500M--</v>
      </c>
      <c r="C33" s="190"/>
      <c r="D33" s="190"/>
      <c r="E33" s="191"/>
      <c r="F33" s="192"/>
      <c r="G33" s="197"/>
      <c r="H33" s="193" t="s">
        <v>204</v>
      </c>
      <c r="I33" s="194"/>
      <c r="J33" s="195"/>
      <c r="K33" s="195"/>
      <c r="L33" s="196"/>
    </row>
    <row r="34" spans="1:12" s="119" customFormat="1" ht="28.5" customHeight="1">
      <c r="A34" s="75">
        <v>246</v>
      </c>
      <c r="B34" s="204" t="str">
        <f>CONCATENATE(H34,"-",L34)</f>
        <v>YÜRÜYÜŞ-</v>
      </c>
      <c r="C34" s="190"/>
      <c r="D34" s="190"/>
      <c r="E34" s="191"/>
      <c r="F34" s="192"/>
      <c r="G34" s="197"/>
      <c r="H34" s="193" t="s">
        <v>806</v>
      </c>
      <c r="I34" s="194"/>
      <c r="J34" s="195"/>
      <c r="K34" s="195"/>
      <c r="L34" s="196"/>
    </row>
    <row r="35" spans="1:12" s="119" customFormat="1" ht="28.5" customHeight="1">
      <c r="A35" s="75">
        <v>4</v>
      </c>
      <c r="B35" s="204" t="str">
        <f>CONCATENATE(H35,"-",J35,"-",K35)</f>
        <v>100M--</v>
      </c>
      <c r="C35" s="190"/>
      <c r="D35" s="190"/>
      <c r="E35" s="191"/>
      <c r="F35" s="192"/>
      <c r="G35" s="197"/>
      <c r="H35" s="193" t="s">
        <v>146</v>
      </c>
      <c r="I35" s="194"/>
      <c r="J35" s="195"/>
      <c r="K35" s="195"/>
      <c r="L35" s="196"/>
    </row>
    <row r="36" spans="1:12" s="119" customFormat="1" ht="28.5" customHeight="1">
      <c r="A36" s="75">
        <v>17</v>
      </c>
      <c r="B36" s="204" t="str">
        <f>CONCATENATE(H36,"-",J36,"-",K36)</f>
        <v>200M--</v>
      </c>
      <c r="C36" s="190"/>
      <c r="D36" s="190"/>
      <c r="E36" s="191"/>
      <c r="F36" s="192"/>
      <c r="G36" s="197"/>
      <c r="H36" s="193" t="s">
        <v>213</v>
      </c>
      <c r="I36" s="194"/>
      <c r="J36" s="195"/>
      <c r="K36" s="195"/>
      <c r="L36" s="196"/>
    </row>
    <row r="37" spans="1:12" s="119" customFormat="1" ht="28.5" customHeight="1">
      <c r="A37" s="75">
        <v>70</v>
      </c>
      <c r="B37" s="204" t="str">
        <f>CONCATENATE(H37,"-",J37,"-",K37)</f>
        <v>1500M--</v>
      </c>
      <c r="C37" s="190"/>
      <c r="D37" s="190"/>
      <c r="E37" s="191"/>
      <c r="F37" s="192"/>
      <c r="G37" s="197"/>
      <c r="H37" s="193" t="s">
        <v>204</v>
      </c>
      <c r="I37" s="194"/>
      <c r="J37" s="195"/>
      <c r="K37" s="195"/>
      <c r="L37" s="196"/>
    </row>
    <row r="38" spans="1:12" s="119" customFormat="1" ht="28.5" customHeight="1">
      <c r="A38" s="75">
        <v>130</v>
      </c>
      <c r="B38" s="204" t="str">
        <f>CONCATENATE(H38,"-",L38)</f>
        <v>GÜLLE-</v>
      </c>
      <c r="C38" s="190"/>
      <c r="D38" s="190"/>
      <c r="E38" s="191"/>
      <c r="F38" s="192"/>
      <c r="G38" s="197"/>
      <c r="H38" s="193" t="s">
        <v>205</v>
      </c>
      <c r="I38" s="194"/>
      <c r="J38" s="195"/>
      <c r="K38" s="195"/>
      <c r="L38" s="196"/>
    </row>
    <row r="39" spans="1:12" s="119" customFormat="1" ht="28.5" customHeight="1">
      <c r="A39" s="75">
        <v>9</v>
      </c>
      <c r="B39" s="204" t="str">
        <f t="shared" ref="B39:B70" si="1">CONCATENATE(H39,"-",J39,"-",K39)</f>
        <v>100M--</v>
      </c>
      <c r="C39" s="190"/>
      <c r="D39" s="190"/>
      <c r="E39" s="191"/>
      <c r="F39" s="192"/>
      <c r="G39" s="197"/>
      <c r="H39" s="193" t="s">
        <v>146</v>
      </c>
      <c r="I39" s="194"/>
      <c r="J39" s="195"/>
      <c r="K39" s="195"/>
      <c r="L39" s="196"/>
    </row>
    <row r="40" spans="1:12" s="119" customFormat="1" ht="28.5" customHeight="1">
      <c r="A40" s="75">
        <v>10</v>
      </c>
      <c r="B40" s="204" t="str">
        <f t="shared" si="1"/>
        <v>100M--</v>
      </c>
      <c r="C40" s="190"/>
      <c r="D40" s="190"/>
      <c r="E40" s="191"/>
      <c r="F40" s="192"/>
      <c r="G40" s="197"/>
      <c r="H40" s="193" t="s">
        <v>146</v>
      </c>
      <c r="I40" s="194"/>
      <c r="J40" s="195"/>
      <c r="K40" s="195"/>
      <c r="L40" s="196"/>
    </row>
    <row r="41" spans="1:12" s="119" customFormat="1" ht="28.5" customHeight="1">
      <c r="A41" s="75">
        <v>11</v>
      </c>
      <c r="B41" s="204" t="str">
        <f t="shared" si="1"/>
        <v>100M--</v>
      </c>
      <c r="C41" s="190"/>
      <c r="D41" s="190"/>
      <c r="E41" s="191"/>
      <c r="F41" s="192"/>
      <c r="G41" s="197"/>
      <c r="H41" s="193" t="s">
        <v>146</v>
      </c>
      <c r="I41" s="194"/>
      <c r="J41" s="195"/>
      <c r="K41" s="195"/>
      <c r="L41" s="196"/>
    </row>
    <row r="42" spans="1:12" s="119" customFormat="1" ht="28.5" customHeight="1">
      <c r="A42" s="75">
        <v>12</v>
      </c>
      <c r="B42" s="204" t="str">
        <f t="shared" si="1"/>
        <v>100M--</v>
      </c>
      <c r="C42" s="190"/>
      <c r="D42" s="190"/>
      <c r="E42" s="191"/>
      <c r="F42" s="192"/>
      <c r="G42" s="197"/>
      <c r="H42" s="193" t="s">
        <v>146</v>
      </c>
      <c r="I42" s="194"/>
      <c r="J42" s="195"/>
      <c r="K42" s="195"/>
      <c r="L42" s="196"/>
    </row>
    <row r="43" spans="1:12" s="119" customFormat="1" ht="28.5" customHeight="1">
      <c r="A43" s="75">
        <v>13</v>
      </c>
      <c r="B43" s="204" t="str">
        <f t="shared" si="1"/>
        <v>100M--</v>
      </c>
      <c r="C43" s="190"/>
      <c r="D43" s="190"/>
      <c r="E43" s="191"/>
      <c r="F43" s="192"/>
      <c r="G43" s="197"/>
      <c r="H43" s="193" t="s">
        <v>146</v>
      </c>
      <c r="I43" s="194"/>
      <c r="J43" s="195"/>
      <c r="K43" s="195"/>
      <c r="L43" s="196"/>
    </row>
    <row r="44" spans="1:12" s="119" customFormat="1" ht="28.5" customHeight="1">
      <c r="A44" s="75">
        <v>14</v>
      </c>
      <c r="B44" s="204" t="str">
        <f t="shared" si="1"/>
        <v>100M--</v>
      </c>
      <c r="C44" s="190"/>
      <c r="D44" s="190"/>
      <c r="E44" s="191"/>
      <c r="F44" s="192"/>
      <c r="G44" s="197"/>
      <c r="H44" s="193" t="s">
        <v>146</v>
      </c>
      <c r="I44" s="194"/>
      <c r="J44" s="195"/>
      <c r="K44" s="195"/>
      <c r="L44" s="196"/>
    </row>
    <row r="45" spans="1:12" s="119" customFormat="1" ht="28.5" customHeight="1">
      <c r="A45" s="75">
        <v>15</v>
      </c>
      <c r="B45" s="204" t="str">
        <f t="shared" si="1"/>
        <v>100M--</v>
      </c>
      <c r="C45" s="190"/>
      <c r="D45" s="190"/>
      <c r="E45" s="191"/>
      <c r="F45" s="192"/>
      <c r="G45" s="197"/>
      <c r="H45" s="193" t="s">
        <v>146</v>
      </c>
      <c r="I45" s="194"/>
      <c r="J45" s="195"/>
      <c r="K45" s="195"/>
      <c r="L45" s="196"/>
    </row>
    <row r="46" spans="1:12" s="119" customFormat="1" ht="28.5" customHeight="1">
      <c r="A46" s="75">
        <v>16</v>
      </c>
      <c r="B46" s="204" t="str">
        <f t="shared" si="1"/>
        <v>100M--</v>
      </c>
      <c r="C46" s="190"/>
      <c r="D46" s="190"/>
      <c r="E46" s="191"/>
      <c r="F46" s="192"/>
      <c r="G46" s="197"/>
      <c r="H46" s="193" t="s">
        <v>146</v>
      </c>
      <c r="I46" s="194"/>
      <c r="J46" s="195"/>
      <c r="K46" s="195"/>
      <c r="L46" s="196"/>
    </row>
    <row r="47" spans="1:12" s="119" customFormat="1" ht="28.5" customHeight="1">
      <c r="A47" s="75">
        <v>18</v>
      </c>
      <c r="B47" s="204" t="str">
        <f t="shared" si="1"/>
        <v>200M--</v>
      </c>
      <c r="C47" s="190"/>
      <c r="D47" s="190"/>
      <c r="E47" s="191"/>
      <c r="F47" s="192"/>
      <c r="G47" s="197"/>
      <c r="H47" s="193" t="s">
        <v>213</v>
      </c>
      <c r="I47" s="194"/>
      <c r="J47" s="195"/>
      <c r="K47" s="195"/>
      <c r="L47" s="196"/>
    </row>
    <row r="48" spans="1:12" s="119" customFormat="1" ht="28.5" customHeight="1">
      <c r="A48" s="75">
        <v>19</v>
      </c>
      <c r="B48" s="204" t="str">
        <f t="shared" si="1"/>
        <v>200M--</v>
      </c>
      <c r="C48" s="190"/>
      <c r="D48" s="190"/>
      <c r="E48" s="191"/>
      <c r="F48" s="192"/>
      <c r="G48" s="197"/>
      <c r="H48" s="193" t="s">
        <v>213</v>
      </c>
      <c r="I48" s="194"/>
      <c r="J48" s="195"/>
      <c r="K48" s="195"/>
      <c r="L48" s="196"/>
    </row>
    <row r="49" spans="1:12" s="119" customFormat="1" ht="28.5" customHeight="1">
      <c r="A49" s="75">
        <v>20</v>
      </c>
      <c r="B49" s="204" t="str">
        <f t="shared" si="1"/>
        <v>200M--</v>
      </c>
      <c r="C49" s="190"/>
      <c r="D49" s="190"/>
      <c r="E49" s="191"/>
      <c r="F49" s="192"/>
      <c r="G49" s="197"/>
      <c r="H49" s="193" t="s">
        <v>213</v>
      </c>
      <c r="I49" s="194"/>
      <c r="J49" s="195"/>
      <c r="K49" s="195"/>
      <c r="L49" s="196"/>
    </row>
    <row r="50" spans="1:12" s="119" customFormat="1" ht="28.5" customHeight="1">
      <c r="A50" s="75">
        <v>21</v>
      </c>
      <c r="B50" s="204" t="str">
        <f t="shared" si="1"/>
        <v>200M--</v>
      </c>
      <c r="C50" s="190"/>
      <c r="D50" s="190"/>
      <c r="E50" s="191"/>
      <c r="F50" s="192"/>
      <c r="G50" s="197"/>
      <c r="H50" s="193" t="s">
        <v>213</v>
      </c>
      <c r="I50" s="194"/>
      <c r="J50" s="195"/>
      <c r="K50" s="195"/>
      <c r="L50" s="196"/>
    </row>
    <row r="51" spans="1:12" s="119" customFormat="1" ht="28.5" customHeight="1">
      <c r="A51" s="75">
        <v>22</v>
      </c>
      <c r="B51" s="204" t="str">
        <f t="shared" si="1"/>
        <v>200M--</v>
      </c>
      <c r="C51" s="190"/>
      <c r="D51" s="190"/>
      <c r="E51" s="191"/>
      <c r="F51" s="192"/>
      <c r="G51" s="197"/>
      <c r="H51" s="193" t="s">
        <v>213</v>
      </c>
      <c r="I51" s="194"/>
      <c r="J51" s="195"/>
      <c r="K51" s="195"/>
      <c r="L51" s="196"/>
    </row>
    <row r="52" spans="1:12" s="119" customFormat="1" ht="28.5" customHeight="1">
      <c r="A52" s="75">
        <v>23</v>
      </c>
      <c r="B52" s="204" t="str">
        <f t="shared" si="1"/>
        <v>200M--</v>
      </c>
      <c r="C52" s="190"/>
      <c r="D52" s="190"/>
      <c r="E52" s="191"/>
      <c r="F52" s="192"/>
      <c r="G52" s="197"/>
      <c r="H52" s="193" t="s">
        <v>213</v>
      </c>
      <c r="I52" s="194"/>
      <c r="J52" s="195"/>
      <c r="K52" s="195"/>
      <c r="L52" s="196"/>
    </row>
    <row r="53" spans="1:12" s="119" customFormat="1" ht="28.5" customHeight="1">
      <c r="A53" s="75">
        <v>24</v>
      </c>
      <c r="B53" s="204" t="str">
        <f t="shared" si="1"/>
        <v>200M--</v>
      </c>
      <c r="C53" s="190"/>
      <c r="D53" s="190"/>
      <c r="E53" s="191"/>
      <c r="F53" s="192"/>
      <c r="G53" s="197"/>
      <c r="H53" s="193" t="s">
        <v>213</v>
      </c>
      <c r="I53" s="194"/>
      <c r="J53" s="195"/>
      <c r="K53" s="195"/>
      <c r="L53" s="196"/>
    </row>
    <row r="54" spans="1:12" s="119" customFormat="1" ht="28.5" customHeight="1">
      <c r="A54" s="75">
        <v>25</v>
      </c>
      <c r="B54" s="204" t="str">
        <f t="shared" si="1"/>
        <v>200M--</v>
      </c>
      <c r="C54" s="190"/>
      <c r="D54" s="190"/>
      <c r="E54" s="191"/>
      <c r="F54" s="192"/>
      <c r="G54" s="197"/>
      <c r="H54" s="193" t="s">
        <v>213</v>
      </c>
      <c r="I54" s="194"/>
      <c r="J54" s="195"/>
      <c r="K54" s="195"/>
      <c r="L54" s="196"/>
    </row>
    <row r="55" spans="1:12" s="119" customFormat="1" ht="28.5" customHeight="1">
      <c r="A55" s="75">
        <v>26</v>
      </c>
      <c r="B55" s="204" t="str">
        <f t="shared" si="1"/>
        <v>200M--</v>
      </c>
      <c r="C55" s="190"/>
      <c r="D55" s="190"/>
      <c r="E55" s="191"/>
      <c r="F55" s="192"/>
      <c r="G55" s="197"/>
      <c r="H55" s="193" t="s">
        <v>213</v>
      </c>
      <c r="I55" s="194"/>
      <c r="J55" s="195"/>
      <c r="K55" s="195"/>
      <c r="L55" s="196"/>
    </row>
    <row r="56" spans="1:12" s="119" customFormat="1" ht="28.5" customHeight="1">
      <c r="A56" s="75">
        <v>27</v>
      </c>
      <c r="B56" s="204" t="str">
        <f t="shared" si="1"/>
        <v>200M--</v>
      </c>
      <c r="C56" s="190"/>
      <c r="D56" s="190"/>
      <c r="E56" s="191"/>
      <c r="F56" s="192"/>
      <c r="G56" s="197"/>
      <c r="H56" s="193" t="s">
        <v>213</v>
      </c>
      <c r="I56" s="194"/>
      <c r="J56" s="195"/>
      <c r="K56" s="195"/>
      <c r="L56" s="196"/>
    </row>
    <row r="57" spans="1:12" s="119" customFormat="1" ht="28.5" customHeight="1">
      <c r="A57" s="75">
        <v>28</v>
      </c>
      <c r="B57" s="204" t="str">
        <f t="shared" si="1"/>
        <v>200M--</v>
      </c>
      <c r="C57" s="190"/>
      <c r="D57" s="190"/>
      <c r="E57" s="191"/>
      <c r="F57" s="192"/>
      <c r="G57" s="197"/>
      <c r="H57" s="193" t="s">
        <v>213</v>
      </c>
      <c r="I57" s="194"/>
      <c r="J57" s="195"/>
      <c r="K57" s="195"/>
      <c r="L57" s="196"/>
    </row>
    <row r="58" spans="1:12" s="119" customFormat="1" ht="28.5" customHeight="1">
      <c r="A58" s="75">
        <v>29</v>
      </c>
      <c r="B58" s="204" t="str">
        <f t="shared" si="1"/>
        <v>200M--</v>
      </c>
      <c r="C58" s="190"/>
      <c r="D58" s="190"/>
      <c r="E58" s="191"/>
      <c r="F58" s="192"/>
      <c r="G58" s="197"/>
      <c r="H58" s="193" t="s">
        <v>213</v>
      </c>
      <c r="I58" s="194"/>
      <c r="J58" s="195"/>
      <c r="K58" s="195"/>
      <c r="L58" s="196"/>
    </row>
    <row r="59" spans="1:12" s="119" customFormat="1" ht="28.5" customHeight="1">
      <c r="A59" s="75">
        <v>30</v>
      </c>
      <c r="B59" s="204" t="str">
        <f t="shared" si="1"/>
        <v>200M--</v>
      </c>
      <c r="C59" s="190"/>
      <c r="D59" s="190"/>
      <c r="E59" s="191"/>
      <c r="F59" s="192"/>
      <c r="G59" s="197"/>
      <c r="H59" s="193" t="s">
        <v>213</v>
      </c>
      <c r="I59" s="194"/>
      <c r="J59" s="195"/>
      <c r="K59" s="195"/>
      <c r="L59" s="196"/>
    </row>
    <row r="60" spans="1:12" s="119" customFormat="1" ht="28.5" customHeight="1">
      <c r="A60" s="75">
        <v>31</v>
      </c>
      <c r="B60" s="204" t="str">
        <f t="shared" si="1"/>
        <v>200M--</v>
      </c>
      <c r="C60" s="190"/>
      <c r="D60" s="190"/>
      <c r="E60" s="191"/>
      <c r="F60" s="192"/>
      <c r="G60" s="197"/>
      <c r="H60" s="193" t="s">
        <v>213</v>
      </c>
      <c r="I60" s="194"/>
      <c r="J60" s="195"/>
      <c r="K60" s="195"/>
      <c r="L60" s="196"/>
    </row>
    <row r="61" spans="1:12" s="119" customFormat="1" ht="28.5" customHeight="1">
      <c r="A61" s="75">
        <v>32</v>
      </c>
      <c r="B61" s="204" t="str">
        <f t="shared" si="1"/>
        <v>200M--</v>
      </c>
      <c r="C61" s="190"/>
      <c r="D61" s="190"/>
      <c r="E61" s="191"/>
      <c r="F61" s="192"/>
      <c r="G61" s="197"/>
      <c r="H61" s="193" t="s">
        <v>213</v>
      </c>
      <c r="I61" s="194"/>
      <c r="J61" s="195"/>
      <c r="K61" s="195"/>
      <c r="L61" s="196"/>
    </row>
    <row r="62" spans="1:12" s="119" customFormat="1" ht="28.5" customHeight="1">
      <c r="A62" s="75">
        <v>35</v>
      </c>
      <c r="B62" s="204" t="str">
        <f t="shared" si="1"/>
        <v>400M--</v>
      </c>
      <c r="C62" s="190"/>
      <c r="D62" s="190"/>
      <c r="E62" s="191"/>
      <c r="F62" s="192"/>
      <c r="G62" s="197"/>
      <c r="H62" s="193" t="s">
        <v>214</v>
      </c>
      <c r="I62" s="194"/>
      <c r="J62" s="195"/>
      <c r="K62" s="195"/>
      <c r="L62" s="196"/>
    </row>
    <row r="63" spans="1:12" s="119" customFormat="1" ht="28.5" customHeight="1">
      <c r="A63" s="75">
        <v>36</v>
      </c>
      <c r="B63" s="204" t="str">
        <f t="shared" si="1"/>
        <v>400M--</v>
      </c>
      <c r="C63" s="190"/>
      <c r="D63" s="190"/>
      <c r="E63" s="191"/>
      <c r="F63" s="192"/>
      <c r="G63" s="197"/>
      <c r="H63" s="193" t="s">
        <v>214</v>
      </c>
      <c r="I63" s="194"/>
      <c r="J63" s="195"/>
      <c r="K63" s="195"/>
      <c r="L63" s="196"/>
    </row>
    <row r="64" spans="1:12" s="119" customFormat="1" ht="28.5" customHeight="1">
      <c r="A64" s="75">
        <v>37</v>
      </c>
      <c r="B64" s="204" t="str">
        <f t="shared" si="1"/>
        <v>400M--</v>
      </c>
      <c r="C64" s="190"/>
      <c r="D64" s="190"/>
      <c r="E64" s="191"/>
      <c r="F64" s="192"/>
      <c r="G64" s="197"/>
      <c r="H64" s="193" t="s">
        <v>214</v>
      </c>
      <c r="I64" s="194"/>
      <c r="J64" s="195"/>
      <c r="K64" s="195"/>
      <c r="L64" s="196"/>
    </row>
    <row r="65" spans="1:12" s="119" customFormat="1" ht="28.5" customHeight="1">
      <c r="A65" s="75">
        <v>38</v>
      </c>
      <c r="B65" s="204" t="str">
        <f t="shared" si="1"/>
        <v>400M--</v>
      </c>
      <c r="C65" s="190"/>
      <c r="D65" s="190"/>
      <c r="E65" s="191"/>
      <c r="F65" s="192"/>
      <c r="G65" s="197"/>
      <c r="H65" s="193" t="s">
        <v>214</v>
      </c>
      <c r="I65" s="194"/>
      <c r="J65" s="195"/>
      <c r="K65" s="195"/>
      <c r="L65" s="196"/>
    </row>
    <row r="66" spans="1:12" s="119" customFormat="1" ht="28.5" customHeight="1">
      <c r="A66" s="75">
        <v>39</v>
      </c>
      <c r="B66" s="204" t="str">
        <f t="shared" si="1"/>
        <v>400M--</v>
      </c>
      <c r="C66" s="190"/>
      <c r="D66" s="190"/>
      <c r="E66" s="191"/>
      <c r="F66" s="192"/>
      <c r="G66" s="197"/>
      <c r="H66" s="193" t="s">
        <v>214</v>
      </c>
      <c r="I66" s="194"/>
      <c r="J66" s="195"/>
      <c r="K66" s="195"/>
      <c r="L66" s="196"/>
    </row>
    <row r="67" spans="1:12" s="119" customFormat="1" ht="28.5" customHeight="1">
      <c r="A67" s="75">
        <v>40</v>
      </c>
      <c r="B67" s="204" t="str">
        <f t="shared" si="1"/>
        <v>400M--</v>
      </c>
      <c r="C67" s="190"/>
      <c r="D67" s="190"/>
      <c r="E67" s="191"/>
      <c r="F67" s="192"/>
      <c r="G67" s="197"/>
      <c r="H67" s="193" t="s">
        <v>214</v>
      </c>
      <c r="I67" s="194"/>
      <c r="J67" s="195"/>
      <c r="K67" s="195"/>
      <c r="L67" s="196"/>
    </row>
    <row r="68" spans="1:12" s="119" customFormat="1" ht="28.5" customHeight="1">
      <c r="A68" s="75">
        <v>41</v>
      </c>
      <c r="B68" s="204" t="str">
        <f t="shared" si="1"/>
        <v>400M--</v>
      </c>
      <c r="C68" s="190"/>
      <c r="D68" s="190"/>
      <c r="E68" s="191"/>
      <c r="F68" s="192"/>
      <c r="G68" s="197"/>
      <c r="H68" s="193" t="s">
        <v>214</v>
      </c>
      <c r="I68" s="194"/>
      <c r="J68" s="195"/>
      <c r="K68" s="195"/>
      <c r="L68" s="196"/>
    </row>
    <row r="69" spans="1:12" s="119" customFormat="1" ht="28.5" customHeight="1">
      <c r="A69" s="75">
        <v>42</v>
      </c>
      <c r="B69" s="204" t="str">
        <f t="shared" si="1"/>
        <v>400M--</v>
      </c>
      <c r="C69" s="190"/>
      <c r="D69" s="190"/>
      <c r="E69" s="191"/>
      <c r="F69" s="192"/>
      <c r="G69" s="197"/>
      <c r="H69" s="193" t="s">
        <v>214</v>
      </c>
      <c r="I69" s="194"/>
      <c r="J69" s="195"/>
      <c r="K69" s="195"/>
      <c r="L69" s="196"/>
    </row>
    <row r="70" spans="1:12" s="119" customFormat="1" ht="28.5" customHeight="1">
      <c r="A70" s="75">
        <v>43</v>
      </c>
      <c r="B70" s="204" t="str">
        <f t="shared" si="1"/>
        <v>400M--</v>
      </c>
      <c r="C70" s="190"/>
      <c r="D70" s="190"/>
      <c r="E70" s="191"/>
      <c r="F70" s="192"/>
      <c r="G70" s="197"/>
      <c r="H70" s="193" t="s">
        <v>214</v>
      </c>
      <c r="I70" s="194"/>
      <c r="J70" s="195"/>
      <c r="K70" s="195"/>
      <c r="L70" s="196"/>
    </row>
    <row r="71" spans="1:12" s="119" customFormat="1" ht="28.5" customHeight="1">
      <c r="A71" s="75">
        <v>44</v>
      </c>
      <c r="B71" s="204" t="str">
        <f t="shared" ref="B71:B102" si="2">CONCATENATE(H71,"-",J71,"-",K71)</f>
        <v>400M--</v>
      </c>
      <c r="C71" s="190"/>
      <c r="D71" s="190"/>
      <c r="E71" s="191"/>
      <c r="F71" s="192"/>
      <c r="G71" s="197"/>
      <c r="H71" s="193" t="s">
        <v>214</v>
      </c>
      <c r="I71" s="194"/>
      <c r="J71" s="195"/>
      <c r="K71" s="195"/>
      <c r="L71" s="196"/>
    </row>
    <row r="72" spans="1:12" s="119" customFormat="1" ht="28.5" customHeight="1">
      <c r="A72" s="75">
        <v>45</v>
      </c>
      <c r="B72" s="204" t="str">
        <f t="shared" si="2"/>
        <v>400M--</v>
      </c>
      <c r="C72" s="190"/>
      <c r="D72" s="190"/>
      <c r="E72" s="191"/>
      <c r="F72" s="192"/>
      <c r="G72" s="197"/>
      <c r="H72" s="193" t="s">
        <v>214</v>
      </c>
      <c r="I72" s="194"/>
      <c r="J72" s="195"/>
      <c r="K72" s="195"/>
      <c r="L72" s="196"/>
    </row>
    <row r="73" spans="1:12" s="119" customFormat="1" ht="28.5" customHeight="1">
      <c r="A73" s="75">
        <v>46</v>
      </c>
      <c r="B73" s="204" t="str">
        <f t="shared" si="2"/>
        <v>400M--</v>
      </c>
      <c r="C73" s="190"/>
      <c r="D73" s="190"/>
      <c r="E73" s="191"/>
      <c r="F73" s="192"/>
      <c r="G73" s="197"/>
      <c r="H73" s="193" t="s">
        <v>214</v>
      </c>
      <c r="I73" s="194"/>
      <c r="J73" s="195"/>
      <c r="K73" s="195"/>
      <c r="L73" s="196"/>
    </row>
    <row r="74" spans="1:12" s="119" customFormat="1" ht="28.5" customHeight="1">
      <c r="A74" s="75">
        <v>47</v>
      </c>
      <c r="B74" s="204" t="str">
        <f t="shared" si="2"/>
        <v>400M--</v>
      </c>
      <c r="C74" s="190"/>
      <c r="D74" s="190"/>
      <c r="E74" s="191"/>
      <c r="F74" s="192"/>
      <c r="G74" s="197"/>
      <c r="H74" s="193" t="s">
        <v>214</v>
      </c>
      <c r="I74" s="194"/>
      <c r="J74" s="195"/>
      <c r="K74" s="195"/>
      <c r="L74" s="196"/>
    </row>
    <row r="75" spans="1:12" s="119" customFormat="1" ht="28.5" customHeight="1">
      <c r="A75" s="75">
        <v>48</v>
      </c>
      <c r="B75" s="204" t="str">
        <f t="shared" si="2"/>
        <v>400M--</v>
      </c>
      <c r="C75" s="190"/>
      <c r="D75" s="190"/>
      <c r="E75" s="191"/>
      <c r="F75" s="192"/>
      <c r="G75" s="197"/>
      <c r="H75" s="193" t="s">
        <v>214</v>
      </c>
      <c r="I75" s="194"/>
      <c r="J75" s="195"/>
      <c r="K75" s="195"/>
      <c r="L75" s="196"/>
    </row>
    <row r="76" spans="1:12" s="119" customFormat="1" ht="28.5" customHeight="1">
      <c r="A76" s="75">
        <v>51</v>
      </c>
      <c r="B76" s="204" t="str">
        <f t="shared" si="2"/>
        <v>800M--</v>
      </c>
      <c r="C76" s="190"/>
      <c r="D76" s="190"/>
      <c r="E76" s="191"/>
      <c r="F76" s="192"/>
      <c r="G76" s="197"/>
      <c r="H76" s="193" t="s">
        <v>120</v>
      </c>
      <c r="I76" s="194"/>
      <c r="J76" s="195"/>
      <c r="K76" s="195"/>
      <c r="L76" s="196"/>
    </row>
    <row r="77" spans="1:12" s="119" customFormat="1" ht="28.5" customHeight="1">
      <c r="A77" s="75">
        <v>52</v>
      </c>
      <c r="B77" s="204" t="str">
        <f t="shared" si="2"/>
        <v>800M--</v>
      </c>
      <c r="C77" s="190"/>
      <c r="D77" s="190"/>
      <c r="E77" s="191"/>
      <c r="F77" s="192"/>
      <c r="G77" s="197"/>
      <c r="H77" s="193" t="s">
        <v>120</v>
      </c>
      <c r="I77" s="194"/>
      <c r="J77" s="195"/>
      <c r="K77" s="195"/>
      <c r="L77" s="196"/>
    </row>
    <row r="78" spans="1:12" s="119" customFormat="1" ht="28.5" customHeight="1">
      <c r="A78" s="75">
        <v>53</v>
      </c>
      <c r="B78" s="204" t="str">
        <f t="shared" si="2"/>
        <v>800M--</v>
      </c>
      <c r="C78" s="190"/>
      <c r="D78" s="190"/>
      <c r="E78" s="191"/>
      <c r="F78" s="192"/>
      <c r="G78" s="197"/>
      <c r="H78" s="193" t="s">
        <v>120</v>
      </c>
      <c r="I78" s="194"/>
      <c r="J78" s="195"/>
      <c r="K78" s="195"/>
      <c r="L78" s="196"/>
    </row>
    <row r="79" spans="1:12" s="119" customFormat="1" ht="28.5" customHeight="1">
      <c r="A79" s="75">
        <v>54</v>
      </c>
      <c r="B79" s="204" t="str">
        <f t="shared" si="2"/>
        <v>800M--</v>
      </c>
      <c r="C79" s="190"/>
      <c r="D79" s="190"/>
      <c r="E79" s="191"/>
      <c r="F79" s="192"/>
      <c r="G79" s="197"/>
      <c r="H79" s="193" t="s">
        <v>120</v>
      </c>
      <c r="I79" s="194"/>
      <c r="J79" s="195"/>
      <c r="K79" s="195"/>
      <c r="L79" s="196"/>
    </row>
    <row r="80" spans="1:12" s="119" customFormat="1" ht="28.5" customHeight="1">
      <c r="A80" s="75">
        <v>55</v>
      </c>
      <c r="B80" s="204" t="str">
        <f t="shared" si="2"/>
        <v>800M--</v>
      </c>
      <c r="C80" s="190"/>
      <c r="D80" s="190"/>
      <c r="E80" s="191"/>
      <c r="F80" s="192"/>
      <c r="G80" s="197"/>
      <c r="H80" s="193" t="s">
        <v>120</v>
      </c>
      <c r="I80" s="194"/>
      <c r="J80" s="195"/>
      <c r="K80" s="195"/>
      <c r="L80" s="196"/>
    </row>
    <row r="81" spans="1:12" s="119" customFormat="1" ht="28.5" customHeight="1">
      <c r="A81" s="75">
        <v>56</v>
      </c>
      <c r="B81" s="204" t="str">
        <f t="shared" si="2"/>
        <v>800M--</v>
      </c>
      <c r="C81" s="190"/>
      <c r="D81" s="190"/>
      <c r="E81" s="191"/>
      <c r="F81" s="192"/>
      <c r="G81" s="197"/>
      <c r="H81" s="193" t="s">
        <v>120</v>
      </c>
      <c r="I81" s="194"/>
      <c r="J81" s="195"/>
      <c r="K81" s="195"/>
      <c r="L81" s="196"/>
    </row>
    <row r="82" spans="1:12" s="119" customFormat="1" ht="28.5" customHeight="1">
      <c r="A82" s="75">
        <v>57</v>
      </c>
      <c r="B82" s="204" t="str">
        <f t="shared" si="2"/>
        <v>800M--</v>
      </c>
      <c r="C82" s="190"/>
      <c r="D82" s="190"/>
      <c r="E82" s="191"/>
      <c r="F82" s="192"/>
      <c r="G82" s="197"/>
      <c r="H82" s="193" t="s">
        <v>120</v>
      </c>
      <c r="I82" s="194"/>
      <c r="J82" s="195"/>
      <c r="K82" s="195"/>
      <c r="L82" s="196"/>
    </row>
    <row r="83" spans="1:12" s="119" customFormat="1" ht="28.5" customHeight="1">
      <c r="A83" s="75">
        <v>58</v>
      </c>
      <c r="B83" s="204" t="str">
        <f t="shared" si="2"/>
        <v>800M--</v>
      </c>
      <c r="C83" s="190"/>
      <c r="D83" s="190"/>
      <c r="E83" s="191"/>
      <c r="F83" s="192"/>
      <c r="G83" s="197"/>
      <c r="H83" s="193" t="s">
        <v>120</v>
      </c>
      <c r="I83" s="194"/>
      <c r="J83" s="195"/>
      <c r="K83" s="195"/>
      <c r="L83" s="196"/>
    </row>
    <row r="84" spans="1:12" s="119" customFormat="1" ht="28.5" customHeight="1">
      <c r="A84" s="75">
        <v>59</v>
      </c>
      <c r="B84" s="204" t="str">
        <f t="shared" si="2"/>
        <v>800M--</v>
      </c>
      <c r="C84" s="190"/>
      <c r="D84" s="190"/>
      <c r="E84" s="191"/>
      <c r="F84" s="192"/>
      <c r="G84" s="197"/>
      <c r="H84" s="193" t="s">
        <v>120</v>
      </c>
      <c r="I84" s="194"/>
      <c r="J84" s="195"/>
      <c r="K84" s="195"/>
      <c r="L84" s="196"/>
    </row>
    <row r="85" spans="1:12" s="119" customFormat="1" ht="28.5" customHeight="1">
      <c r="A85" s="75">
        <v>60</v>
      </c>
      <c r="B85" s="204" t="str">
        <f t="shared" si="2"/>
        <v>800M--</v>
      </c>
      <c r="C85" s="190"/>
      <c r="D85" s="190"/>
      <c r="E85" s="191"/>
      <c r="F85" s="192"/>
      <c r="G85" s="197"/>
      <c r="H85" s="193" t="s">
        <v>120</v>
      </c>
      <c r="I85" s="194"/>
      <c r="J85" s="195"/>
      <c r="K85" s="195"/>
      <c r="L85" s="196"/>
    </row>
    <row r="86" spans="1:12" s="119" customFormat="1" ht="28.5" customHeight="1">
      <c r="A86" s="75">
        <v>61</v>
      </c>
      <c r="B86" s="204" t="str">
        <f t="shared" si="2"/>
        <v>800M--</v>
      </c>
      <c r="C86" s="190"/>
      <c r="D86" s="190"/>
      <c r="E86" s="191"/>
      <c r="F86" s="192"/>
      <c r="G86" s="197"/>
      <c r="H86" s="193" t="s">
        <v>120</v>
      </c>
      <c r="I86" s="194"/>
      <c r="J86" s="195"/>
      <c r="K86" s="195"/>
      <c r="L86" s="196"/>
    </row>
    <row r="87" spans="1:12" s="119" customFormat="1" ht="28.5" customHeight="1">
      <c r="A87" s="75">
        <v>62</v>
      </c>
      <c r="B87" s="204" t="str">
        <f t="shared" si="2"/>
        <v>800M--</v>
      </c>
      <c r="C87" s="190"/>
      <c r="D87" s="190"/>
      <c r="E87" s="191"/>
      <c r="F87" s="192"/>
      <c r="G87" s="197"/>
      <c r="H87" s="193" t="s">
        <v>120</v>
      </c>
      <c r="I87" s="194"/>
      <c r="J87" s="195"/>
      <c r="K87" s="195"/>
      <c r="L87" s="196"/>
    </row>
    <row r="88" spans="1:12" s="119" customFormat="1" ht="28.5" customHeight="1">
      <c r="A88" s="75">
        <v>63</v>
      </c>
      <c r="B88" s="204" t="str">
        <f t="shared" si="2"/>
        <v>800M--</v>
      </c>
      <c r="C88" s="190"/>
      <c r="D88" s="190"/>
      <c r="E88" s="191"/>
      <c r="F88" s="192"/>
      <c r="G88" s="197"/>
      <c r="H88" s="193" t="s">
        <v>120</v>
      </c>
      <c r="I88" s="194"/>
      <c r="J88" s="195"/>
      <c r="K88" s="195"/>
      <c r="L88" s="196"/>
    </row>
    <row r="89" spans="1:12" s="119" customFormat="1" ht="28.5" customHeight="1">
      <c r="A89" s="75">
        <v>64</v>
      </c>
      <c r="B89" s="204" t="str">
        <f t="shared" si="2"/>
        <v>800M--</v>
      </c>
      <c r="C89" s="190"/>
      <c r="D89" s="190"/>
      <c r="E89" s="191"/>
      <c r="F89" s="192"/>
      <c r="G89" s="197"/>
      <c r="H89" s="193" t="s">
        <v>120</v>
      </c>
      <c r="I89" s="194"/>
      <c r="J89" s="195"/>
      <c r="K89" s="195"/>
      <c r="L89" s="196"/>
    </row>
    <row r="90" spans="1:12" s="119" customFormat="1" ht="28.5" customHeight="1">
      <c r="A90" s="75">
        <v>73</v>
      </c>
      <c r="B90" s="204" t="str">
        <f t="shared" si="2"/>
        <v>1500M--</v>
      </c>
      <c r="C90" s="190"/>
      <c r="D90" s="190"/>
      <c r="E90" s="191"/>
      <c r="F90" s="192"/>
      <c r="G90" s="197"/>
      <c r="H90" s="193" t="s">
        <v>204</v>
      </c>
      <c r="I90" s="194"/>
      <c r="J90" s="195"/>
      <c r="K90" s="195"/>
      <c r="L90" s="196"/>
    </row>
    <row r="91" spans="1:12" s="119" customFormat="1" ht="28.5" customHeight="1">
      <c r="A91" s="75">
        <v>74</v>
      </c>
      <c r="B91" s="204" t="str">
        <f t="shared" si="2"/>
        <v>1500M--</v>
      </c>
      <c r="C91" s="190"/>
      <c r="D91" s="190"/>
      <c r="E91" s="191"/>
      <c r="F91" s="192"/>
      <c r="G91" s="197"/>
      <c r="H91" s="193" t="s">
        <v>204</v>
      </c>
      <c r="I91" s="194"/>
      <c r="J91" s="195"/>
      <c r="K91" s="195"/>
      <c r="L91" s="196"/>
    </row>
    <row r="92" spans="1:12" s="119" customFormat="1" ht="28.5" customHeight="1">
      <c r="A92" s="75">
        <v>75</v>
      </c>
      <c r="B92" s="204" t="str">
        <f t="shared" si="2"/>
        <v>1500M--</v>
      </c>
      <c r="C92" s="190"/>
      <c r="D92" s="190"/>
      <c r="E92" s="191"/>
      <c r="F92" s="192"/>
      <c r="G92" s="197"/>
      <c r="H92" s="193" t="s">
        <v>204</v>
      </c>
      <c r="I92" s="194"/>
      <c r="J92" s="195"/>
      <c r="K92" s="195"/>
      <c r="L92" s="196"/>
    </row>
    <row r="93" spans="1:12" s="119" customFormat="1" ht="28.5" customHeight="1">
      <c r="A93" s="75">
        <v>76</v>
      </c>
      <c r="B93" s="204" t="str">
        <f t="shared" si="2"/>
        <v>1500M--</v>
      </c>
      <c r="C93" s="190"/>
      <c r="D93" s="190"/>
      <c r="E93" s="191"/>
      <c r="F93" s="192"/>
      <c r="G93" s="197"/>
      <c r="H93" s="193" t="s">
        <v>204</v>
      </c>
      <c r="I93" s="194"/>
      <c r="J93" s="195"/>
      <c r="K93" s="195"/>
      <c r="L93" s="196"/>
    </row>
    <row r="94" spans="1:12" s="119" customFormat="1" ht="28.5" customHeight="1">
      <c r="A94" s="75">
        <v>77</v>
      </c>
      <c r="B94" s="204" t="str">
        <f t="shared" si="2"/>
        <v>1500M--</v>
      </c>
      <c r="C94" s="190"/>
      <c r="D94" s="190"/>
      <c r="E94" s="191"/>
      <c r="F94" s="192"/>
      <c r="G94" s="197"/>
      <c r="H94" s="193" t="s">
        <v>204</v>
      </c>
      <c r="I94" s="194"/>
      <c r="J94" s="195"/>
      <c r="K94" s="195"/>
      <c r="L94" s="196"/>
    </row>
    <row r="95" spans="1:12" s="119" customFormat="1" ht="28.5" customHeight="1">
      <c r="A95" s="75">
        <v>78</v>
      </c>
      <c r="B95" s="204" t="str">
        <f t="shared" si="2"/>
        <v>1500M--</v>
      </c>
      <c r="C95" s="190"/>
      <c r="D95" s="190"/>
      <c r="E95" s="191"/>
      <c r="F95" s="192"/>
      <c r="G95" s="197"/>
      <c r="H95" s="193" t="s">
        <v>204</v>
      </c>
      <c r="I95" s="194"/>
      <c r="J95" s="195"/>
      <c r="K95" s="195"/>
      <c r="L95" s="196"/>
    </row>
    <row r="96" spans="1:12" s="119" customFormat="1" ht="28.5" customHeight="1">
      <c r="A96" s="75">
        <v>79</v>
      </c>
      <c r="B96" s="204" t="str">
        <f t="shared" si="2"/>
        <v>1500M--</v>
      </c>
      <c r="C96" s="190"/>
      <c r="D96" s="190"/>
      <c r="E96" s="191"/>
      <c r="F96" s="192"/>
      <c r="G96" s="197"/>
      <c r="H96" s="193" t="s">
        <v>204</v>
      </c>
      <c r="I96" s="194"/>
      <c r="J96" s="195"/>
      <c r="K96" s="195"/>
      <c r="L96" s="196"/>
    </row>
    <row r="97" spans="1:12" s="119" customFormat="1" ht="28.5" customHeight="1">
      <c r="A97" s="75">
        <v>80</v>
      </c>
      <c r="B97" s="204" t="str">
        <f t="shared" si="2"/>
        <v>1500M--</v>
      </c>
      <c r="C97" s="190"/>
      <c r="D97" s="190"/>
      <c r="E97" s="191"/>
      <c r="F97" s="192"/>
      <c r="G97" s="197"/>
      <c r="H97" s="193" t="s">
        <v>204</v>
      </c>
      <c r="I97" s="194"/>
      <c r="J97" s="195"/>
      <c r="K97" s="195"/>
      <c r="L97" s="196"/>
    </row>
    <row r="98" spans="1:12" s="119" customFormat="1" ht="28.5" customHeight="1">
      <c r="A98" s="75">
        <v>85</v>
      </c>
      <c r="B98" s="204" t="str">
        <f t="shared" si="2"/>
        <v>3000M--</v>
      </c>
      <c r="C98" s="190"/>
      <c r="D98" s="190"/>
      <c r="E98" s="191"/>
      <c r="F98" s="192"/>
      <c r="G98" s="197"/>
      <c r="H98" s="193" t="s">
        <v>230</v>
      </c>
      <c r="I98" s="194"/>
      <c r="J98" s="195"/>
      <c r="K98" s="195"/>
      <c r="L98" s="196"/>
    </row>
    <row r="99" spans="1:12" s="119" customFormat="1" ht="28.5" customHeight="1">
      <c r="A99" s="75">
        <v>86</v>
      </c>
      <c r="B99" s="204" t="str">
        <f t="shared" si="2"/>
        <v>3000M--</v>
      </c>
      <c r="C99" s="190"/>
      <c r="D99" s="190"/>
      <c r="E99" s="191"/>
      <c r="F99" s="192"/>
      <c r="G99" s="197"/>
      <c r="H99" s="193" t="s">
        <v>230</v>
      </c>
      <c r="I99" s="194"/>
      <c r="J99" s="195"/>
      <c r="K99" s="195"/>
      <c r="L99" s="196"/>
    </row>
    <row r="100" spans="1:12" s="119" customFormat="1" ht="28.5" customHeight="1">
      <c r="A100" s="75">
        <v>87</v>
      </c>
      <c r="B100" s="204" t="str">
        <f t="shared" si="2"/>
        <v>3000M--</v>
      </c>
      <c r="C100" s="190"/>
      <c r="D100" s="190"/>
      <c r="E100" s="191"/>
      <c r="F100" s="192"/>
      <c r="G100" s="197"/>
      <c r="H100" s="193" t="s">
        <v>230</v>
      </c>
      <c r="I100" s="194"/>
      <c r="J100" s="195"/>
      <c r="K100" s="195"/>
      <c r="L100" s="196"/>
    </row>
    <row r="101" spans="1:12" s="119" customFormat="1" ht="28.5" customHeight="1">
      <c r="A101" s="75">
        <v>88</v>
      </c>
      <c r="B101" s="204" t="str">
        <f t="shared" si="2"/>
        <v>3000M--</v>
      </c>
      <c r="C101" s="190"/>
      <c r="D101" s="190"/>
      <c r="E101" s="191"/>
      <c r="F101" s="192"/>
      <c r="G101" s="197"/>
      <c r="H101" s="193" t="s">
        <v>230</v>
      </c>
      <c r="I101" s="194"/>
      <c r="J101" s="195"/>
      <c r="K101" s="195"/>
      <c r="L101" s="196"/>
    </row>
    <row r="102" spans="1:12" s="119" customFormat="1" ht="28.5" customHeight="1">
      <c r="A102" s="75">
        <v>89</v>
      </c>
      <c r="B102" s="204" t="str">
        <f t="shared" si="2"/>
        <v>3000M--</v>
      </c>
      <c r="C102" s="190"/>
      <c r="D102" s="190"/>
      <c r="E102" s="191"/>
      <c r="F102" s="192"/>
      <c r="G102" s="197"/>
      <c r="H102" s="193" t="s">
        <v>230</v>
      </c>
      <c r="I102" s="194"/>
      <c r="J102" s="195"/>
      <c r="K102" s="195"/>
      <c r="L102" s="196"/>
    </row>
    <row r="103" spans="1:12" s="119" customFormat="1" ht="28.5" customHeight="1">
      <c r="A103" s="75">
        <v>90</v>
      </c>
      <c r="B103" s="204" t="str">
        <f t="shared" ref="B103:B134" si="3">CONCATENATE(H103,"-",J103,"-",K103)</f>
        <v>3000M--</v>
      </c>
      <c r="C103" s="190"/>
      <c r="D103" s="190"/>
      <c r="E103" s="191"/>
      <c r="F103" s="192"/>
      <c r="G103" s="197"/>
      <c r="H103" s="193" t="s">
        <v>230</v>
      </c>
      <c r="I103" s="194"/>
      <c r="J103" s="195"/>
      <c r="K103" s="195"/>
      <c r="L103" s="196"/>
    </row>
    <row r="104" spans="1:12" s="119" customFormat="1" ht="28.5" customHeight="1">
      <c r="A104" s="75">
        <v>91</v>
      </c>
      <c r="B104" s="204" t="str">
        <f t="shared" si="3"/>
        <v>3000M--</v>
      </c>
      <c r="C104" s="190"/>
      <c r="D104" s="190"/>
      <c r="E104" s="191"/>
      <c r="F104" s="192"/>
      <c r="G104" s="197"/>
      <c r="H104" s="193" t="s">
        <v>230</v>
      </c>
      <c r="I104" s="194"/>
      <c r="J104" s="195"/>
      <c r="K104" s="195"/>
      <c r="L104" s="196"/>
    </row>
    <row r="105" spans="1:12" s="119" customFormat="1" ht="28.5" customHeight="1">
      <c r="A105" s="75">
        <v>92</v>
      </c>
      <c r="B105" s="204" t="str">
        <f t="shared" si="3"/>
        <v>3000M--</v>
      </c>
      <c r="C105" s="190"/>
      <c r="D105" s="190"/>
      <c r="E105" s="191"/>
      <c r="F105" s="192"/>
      <c r="G105" s="197"/>
      <c r="H105" s="193" t="s">
        <v>230</v>
      </c>
      <c r="I105" s="194"/>
      <c r="J105" s="195"/>
      <c r="K105" s="195"/>
      <c r="L105" s="196"/>
    </row>
    <row r="106" spans="1:12" s="119" customFormat="1" ht="28.5" customHeight="1">
      <c r="A106" s="75">
        <v>93</v>
      </c>
      <c r="B106" s="204" t="str">
        <f t="shared" si="3"/>
        <v>3000M--</v>
      </c>
      <c r="C106" s="190"/>
      <c r="D106" s="190"/>
      <c r="E106" s="191"/>
      <c r="F106" s="192"/>
      <c r="G106" s="197"/>
      <c r="H106" s="193" t="s">
        <v>230</v>
      </c>
      <c r="I106" s="194"/>
      <c r="J106" s="195"/>
      <c r="K106" s="195"/>
      <c r="L106" s="196"/>
    </row>
    <row r="107" spans="1:12" s="119" customFormat="1" ht="28.5" customHeight="1">
      <c r="A107" s="75">
        <v>94</v>
      </c>
      <c r="B107" s="204" t="str">
        <f t="shared" si="3"/>
        <v>3000M--</v>
      </c>
      <c r="C107" s="190"/>
      <c r="D107" s="190"/>
      <c r="E107" s="191"/>
      <c r="F107" s="192"/>
      <c r="G107" s="197"/>
      <c r="H107" s="193" t="s">
        <v>230</v>
      </c>
      <c r="I107" s="194"/>
      <c r="J107" s="195"/>
      <c r="K107" s="195"/>
      <c r="L107" s="196"/>
    </row>
    <row r="108" spans="1:12" s="119" customFormat="1" ht="28.5" customHeight="1">
      <c r="A108" s="75">
        <v>95</v>
      </c>
      <c r="B108" s="204" t="str">
        <f t="shared" si="3"/>
        <v>3000M--</v>
      </c>
      <c r="C108" s="190"/>
      <c r="D108" s="190"/>
      <c r="E108" s="191"/>
      <c r="F108" s="192"/>
      <c r="G108" s="197"/>
      <c r="H108" s="193" t="s">
        <v>230</v>
      </c>
      <c r="I108" s="194"/>
      <c r="J108" s="195"/>
      <c r="K108" s="195"/>
      <c r="L108" s="196"/>
    </row>
    <row r="109" spans="1:12" s="119" customFormat="1" ht="28.5" customHeight="1">
      <c r="A109" s="75">
        <v>96</v>
      </c>
      <c r="B109" s="204" t="str">
        <f t="shared" si="3"/>
        <v>3000M--</v>
      </c>
      <c r="C109" s="190"/>
      <c r="D109" s="190"/>
      <c r="E109" s="191"/>
      <c r="F109" s="192"/>
      <c r="G109" s="197"/>
      <c r="H109" s="193" t="s">
        <v>230</v>
      </c>
      <c r="I109" s="194"/>
      <c r="J109" s="195"/>
      <c r="K109" s="195"/>
      <c r="L109" s="196"/>
    </row>
    <row r="110" spans="1:12" s="119" customFormat="1" ht="28.5" customHeight="1">
      <c r="A110" s="75">
        <v>97</v>
      </c>
      <c r="B110" s="204" t="str">
        <f t="shared" si="3"/>
        <v>100M.ENG--</v>
      </c>
      <c r="C110" s="190"/>
      <c r="D110" s="190"/>
      <c r="E110" s="191"/>
      <c r="F110" s="192"/>
      <c r="G110" s="197"/>
      <c r="H110" s="193" t="s">
        <v>720</v>
      </c>
      <c r="I110" s="194"/>
      <c r="J110" s="195"/>
      <c r="K110" s="195"/>
      <c r="L110" s="196"/>
    </row>
    <row r="111" spans="1:12" s="119" customFormat="1" ht="28.5" customHeight="1">
      <c r="A111" s="75">
        <v>98</v>
      </c>
      <c r="B111" s="204" t="str">
        <f t="shared" si="3"/>
        <v>100M.ENG--</v>
      </c>
      <c r="C111" s="190"/>
      <c r="D111" s="190"/>
      <c r="E111" s="191"/>
      <c r="F111" s="192"/>
      <c r="G111" s="197"/>
      <c r="H111" s="193" t="s">
        <v>720</v>
      </c>
      <c r="I111" s="194"/>
      <c r="J111" s="195"/>
      <c r="K111" s="195"/>
      <c r="L111" s="196"/>
    </row>
    <row r="112" spans="1:12" s="119" customFormat="1" ht="28.5" customHeight="1">
      <c r="A112" s="75">
        <v>99</v>
      </c>
      <c r="B112" s="204" t="str">
        <f t="shared" si="3"/>
        <v>100M.ENG--</v>
      </c>
      <c r="C112" s="190"/>
      <c r="D112" s="190"/>
      <c r="E112" s="191"/>
      <c r="F112" s="192"/>
      <c r="G112" s="197"/>
      <c r="H112" s="193" t="s">
        <v>720</v>
      </c>
      <c r="I112" s="194"/>
      <c r="J112" s="195"/>
      <c r="K112" s="195"/>
      <c r="L112" s="196"/>
    </row>
    <row r="113" spans="1:12" s="119" customFormat="1" ht="28.5" customHeight="1">
      <c r="A113" s="75">
        <v>100</v>
      </c>
      <c r="B113" s="204" t="str">
        <f t="shared" si="3"/>
        <v>100M.ENG--</v>
      </c>
      <c r="C113" s="190"/>
      <c r="D113" s="190"/>
      <c r="E113" s="191"/>
      <c r="F113" s="192"/>
      <c r="G113" s="197"/>
      <c r="H113" s="193" t="s">
        <v>720</v>
      </c>
      <c r="I113" s="194"/>
      <c r="J113" s="195"/>
      <c r="K113" s="195"/>
      <c r="L113" s="196"/>
    </row>
    <row r="114" spans="1:12" s="119" customFormat="1" ht="28.5" customHeight="1">
      <c r="A114" s="75">
        <v>101</v>
      </c>
      <c r="B114" s="204" t="str">
        <f t="shared" si="3"/>
        <v>100M.ENG--</v>
      </c>
      <c r="C114" s="190"/>
      <c r="D114" s="190"/>
      <c r="E114" s="191"/>
      <c r="F114" s="192"/>
      <c r="G114" s="197"/>
      <c r="H114" s="193" t="s">
        <v>720</v>
      </c>
      <c r="I114" s="194"/>
      <c r="J114" s="195"/>
      <c r="K114" s="195"/>
      <c r="L114" s="196"/>
    </row>
    <row r="115" spans="1:12" s="119" customFormat="1" ht="28.5" customHeight="1">
      <c r="A115" s="75">
        <v>102</v>
      </c>
      <c r="B115" s="204" t="str">
        <f t="shared" si="3"/>
        <v>100M.ENG--</v>
      </c>
      <c r="C115" s="190"/>
      <c r="D115" s="190"/>
      <c r="E115" s="191"/>
      <c r="F115" s="192"/>
      <c r="G115" s="197"/>
      <c r="H115" s="193" t="s">
        <v>720</v>
      </c>
      <c r="I115" s="194"/>
      <c r="J115" s="195"/>
      <c r="K115" s="195"/>
      <c r="L115" s="196"/>
    </row>
    <row r="116" spans="1:12" s="119" customFormat="1" ht="28.5" customHeight="1">
      <c r="A116" s="75">
        <v>103</v>
      </c>
      <c r="B116" s="204" t="str">
        <f t="shared" si="3"/>
        <v>100M.ENG--</v>
      </c>
      <c r="C116" s="190"/>
      <c r="D116" s="190"/>
      <c r="E116" s="191"/>
      <c r="F116" s="192"/>
      <c r="G116" s="197"/>
      <c r="H116" s="193" t="s">
        <v>720</v>
      </c>
      <c r="I116" s="194"/>
      <c r="J116" s="195"/>
      <c r="K116" s="195"/>
      <c r="L116" s="196"/>
    </row>
    <row r="117" spans="1:12" s="119" customFormat="1" ht="28.5" customHeight="1">
      <c r="A117" s="75">
        <v>104</v>
      </c>
      <c r="B117" s="204" t="str">
        <f t="shared" si="3"/>
        <v>100M.ENG--</v>
      </c>
      <c r="C117" s="190"/>
      <c r="D117" s="190"/>
      <c r="E117" s="191"/>
      <c r="F117" s="192"/>
      <c r="G117" s="197"/>
      <c r="H117" s="193" t="s">
        <v>720</v>
      </c>
      <c r="I117" s="194"/>
      <c r="J117" s="195"/>
      <c r="K117" s="195"/>
      <c r="L117" s="196"/>
    </row>
    <row r="118" spans="1:12" s="119" customFormat="1" ht="28.5" customHeight="1">
      <c r="A118" s="75">
        <v>105</v>
      </c>
      <c r="B118" s="204" t="str">
        <f t="shared" si="3"/>
        <v>100M.ENG--</v>
      </c>
      <c r="C118" s="190"/>
      <c r="D118" s="190"/>
      <c r="E118" s="191"/>
      <c r="F118" s="192"/>
      <c r="G118" s="197"/>
      <c r="H118" s="193" t="s">
        <v>720</v>
      </c>
      <c r="I118" s="194"/>
      <c r="J118" s="195"/>
      <c r="K118" s="195"/>
      <c r="L118" s="196"/>
    </row>
    <row r="119" spans="1:12" s="119" customFormat="1" ht="28.5" customHeight="1">
      <c r="A119" s="75">
        <v>106</v>
      </c>
      <c r="B119" s="204" t="str">
        <f t="shared" si="3"/>
        <v>100M.ENG--</v>
      </c>
      <c r="C119" s="190"/>
      <c r="D119" s="190"/>
      <c r="E119" s="191"/>
      <c r="F119" s="192"/>
      <c r="G119" s="197"/>
      <c r="H119" s="193" t="s">
        <v>720</v>
      </c>
      <c r="I119" s="194"/>
      <c r="J119" s="195"/>
      <c r="K119" s="195"/>
      <c r="L119" s="196"/>
    </row>
    <row r="120" spans="1:12" s="119" customFormat="1" ht="28.5" customHeight="1">
      <c r="A120" s="75">
        <v>107</v>
      </c>
      <c r="B120" s="204" t="str">
        <f t="shared" si="3"/>
        <v>100M.ENG--</v>
      </c>
      <c r="C120" s="190"/>
      <c r="D120" s="190"/>
      <c r="E120" s="191"/>
      <c r="F120" s="192"/>
      <c r="G120" s="197"/>
      <c r="H120" s="193" t="s">
        <v>720</v>
      </c>
      <c r="I120" s="194"/>
      <c r="J120" s="195"/>
      <c r="K120" s="195"/>
      <c r="L120" s="196"/>
    </row>
    <row r="121" spans="1:12" s="119" customFormat="1" ht="28.5" customHeight="1">
      <c r="A121" s="75">
        <v>108</v>
      </c>
      <c r="B121" s="204" t="str">
        <f t="shared" si="3"/>
        <v>100M.ENG--</v>
      </c>
      <c r="C121" s="190"/>
      <c r="D121" s="190"/>
      <c r="E121" s="191"/>
      <c r="F121" s="192"/>
      <c r="G121" s="197"/>
      <c r="H121" s="193" t="s">
        <v>720</v>
      </c>
      <c r="I121" s="194"/>
      <c r="J121" s="195"/>
      <c r="K121" s="195"/>
      <c r="L121" s="196"/>
    </row>
    <row r="122" spans="1:12" s="119" customFormat="1" ht="28.5" customHeight="1">
      <c r="A122" s="75">
        <v>109</v>
      </c>
      <c r="B122" s="204" t="str">
        <f t="shared" si="3"/>
        <v>100M.ENG--</v>
      </c>
      <c r="C122" s="190"/>
      <c r="D122" s="190"/>
      <c r="E122" s="191"/>
      <c r="F122" s="192"/>
      <c r="G122" s="197"/>
      <c r="H122" s="193" t="s">
        <v>720</v>
      </c>
      <c r="I122" s="194"/>
      <c r="J122" s="195"/>
      <c r="K122" s="195"/>
      <c r="L122" s="196"/>
    </row>
    <row r="123" spans="1:12" s="119" customFormat="1" ht="28.5" customHeight="1">
      <c r="A123" s="75">
        <v>110</v>
      </c>
      <c r="B123" s="204" t="str">
        <f t="shared" si="3"/>
        <v>100M.ENG--</v>
      </c>
      <c r="C123" s="190"/>
      <c r="D123" s="190"/>
      <c r="E123" s="191"/>
      <c r="F123" s="192"/>
      <c r="G123" s="197"/>
      <c r="H123" s="193" t="s">
        <v>720</v>
      </c>
      <c r="I123" s="194"/>
      <c r="J123" s="195"/>
      <c r="K123" s="195"/>
      <c r="L123" s="196"/>
    </row>
    <row r="124" spans="1:12" s="119" customFormat="1" ht="28.5" customHeight="1">
      <c r="A124" s="75">
        <v>111</v>
      </c>
      <c r="B124" s="204" t="str">
        <f t="shared" si="3"/>
        <v>100M.ENG--</v>
      </c>
      <c r="C124" s="190"/>
      <c r="D124" s="190"/>
      <c r="E124" s="191"/>
      <c r="F124" s="192"/>
      <c r="G124" s="197"/>
      <c r="H124" s="193" t="s">
        <v>720</v>
      </c>
      <c r="I124" s="194"/>
      <c r="J124" s="195"/>
      <c r="K124" s="195"/>
      <c r="L124" s="196"/>
    </row>
    <row r="125" spans="1:12" s="119" customFormat="1" ht="28.5" customHeight="1">
      <c r="A125" s="75">
        <v>112</v>
      </c>
      <c r="B125" s="204" t="str">
        <f t="shared" si="3"/>
        <v>100M.ENG--</v>
      </c>
      <c r="C125" s="190"/>
      <c r="D125" s="190"/>
      <c r="E125" s="191"/>
      <c r="F125" s="192"/>
      <c r="G125" s="197"/>
      <c r="H125" s="193" t="s">
        <v>720</v>
      </c>
      <c r="I125" s="194"/>
      <c r="J125" s="195"/>
      <c r="K125" s="195"/>
      <c r="L125" s="196"/>
    </row>
    <row r="126" spans="1:12" s="119" customFormat="1" ht="28.5" customHeight="1">
      <c r="A126" s="75">
        <v>114</v>
      </c>
      <c r="B126" s="204" t="str">
        <f t="shared" si="3"/>
        <v>400M.ENG--</v>
      </c>
      <c r="C126" s="190"/>
      <c r="D126" s="190"/>
      <c r="E126" s="191"/>
      <c r="F126" s="192"/>
      <c r="G126" s="197"/>
      <c r="H126" s="193" t="s">
        <v>229</v>
      </c>
      <c r="I126" s="194"/>
      <c r="J126" s="195"/>
      <c r="K126" s="195"/>
      <c r="L126" s="196"/>
    </row>
    <row r="127" spans="1:12" s="119" customFormat="1" ht="28.5" customHeight="1">
      <c r="A127" s="75">
        <v>115</v>
      </c>
      <c r="B127" s="204" t="str">
        <f t="shared" si="3"/>
        <v>400M.ENG--</v>
      </c>
      <c r="C127" s="190"/>
      <c r="D127" s="190"/>
      <c r="E127" s="191"/>
      <c r="F127" s="192"/>
      <c r="G127" s="197"/>
      <c r="H127" s="193" t="s">
        <v>229</v>
      </c>
      <c r="I127" s="194"/>
      <c r="J127" s="195"/>
      <c r="K127" s="195"/>
      <c r="L127" s="196"/>
    </row>
    <row r="128" spans="1:12" s="119" customFormat="1" ht="28.5" customHeight="1">
      <c r="A128" s="75">
        <v>116</v>
      </c>
      <c r="B128" s="204" t="str">
        <f t="shared" si="3"/>
        <v>400M.ENG--</v>
      </c>
      <c r="C128" s="190"/>
      <c r="D128" s="190"/>
      <c r="E128" s="191"/>
      <c r="F128" s="192"/>
      <c r="G128" s="197"/>
      <c r="H128" s="193" t="s">
        <v>229</v>
      </c>
      <c r="I128" s="194"/>
      <c r="J128" s="195"/>
      <c r="K128" s="195"/>
      <c r="L128" s="196"/>
    </row>
    <row r="129" spans="1:12" s="119" customFormat="1" ht="28.5" customHeight="1">
      <c r="A129" s="75">
        <v>117</v>
      </c>
      <c r="B129" s="204" t="str">
        <f t="shared" si="3"/>
        <v>400M.ENG--</v>
      </c>
      <c r="C129" s="190"/>
      <c r="D129" s="190"/>
      <c r="E129" s="191"/>
      <c r="F129" s="192"/>
      <c r="G129" s="197"/>
      <c r="H129" s="193" t="s">
        <v>229</v>
      </c>
      <c r="I129" s="194"/>
      <c r="J129" s="195"/>
      <c r="K129" s="195"/>
      <c r="L129" s="196"/>
    </row>
    <row r="130" spans="1:12" s="119" customFormat="1" ht="28.5" customHeight="1">
      <c r="A130" s="75">
        <v>118</v>
      </c>
      <c r="B130" s="204" t="str">
        <f t="shared" si="3"/>
        <v>400M.ENG--</v>
      </c>
      <c r="C130" s="190"/>
      <c r="D130" s="190"/>
      <c r="E130" s="191"/>
      <c r="F130" s="192"/>
      <c r="G130" s="197"/>
      <c r="H130" s="193" t="s">
        <v>229</v>
      </c>
      <c r="I130" s="194"/>
      <c r="J130" s="195"/>
      <c r="K130" s="195"/>
      <c r="L130" s="196"/>
    </row>
    <row r="131" spans="1:12" s="119" customFormat="1" ht="28.5" customHeight="1">
      <c r="A131" s="75">
        <v>119</v>
      </c>
      <c r="B131" s="204" t="str">
        <f t="shared" si="3"/>
        <v>400M.ENG--</v>
      </c>
      <c r="C131" s="190"/>
      <c r="D131" s="190"/>
      <c r="E131" s="191"/>
      <c r="F131" s="192"/>
      <c r="G131" s="197"/>
      <c r="H131" s="193" t="s">
        <v>229</v>
      </c>
      <c r="I131" s="194"/>
      <c r="J131" s="195"/>
      <c r="K131" s="195"/>
      <c r="L131" s="196"/>
    </row>
    <row r="132" spans="1:12" s="119" customFormat="1" ht="28.5" customHeight="1">
      <c r="A132" s="75">
        <v>120</v>
      </c>
      <c r="B132" s="204" t="str">
        <f t="shared" si="3"/>
        <v>400M.ENG--</v>
      </c>
      <c r="C132" s="190"/>
      <c r="D132" s="190"/>
      <c r="E132" s="191"/>
      <c r="F132" s="192"/>
      <c r="G132" s="197"/>
      <c r="H132" s="193" t="s">
        <v>229</v>
      </c>
      <c r="I132" s="194"/>
      <c r="J132" s="195"/>
      <c r="K132" s="195"/>
      <c r="L132" s="196"/>
    </row>
    <row r="133" spans="1:12" s="119" customFormat="1" ht="28.5" customHeight="1">
      <c r="A133" s="75">
        <v>121</v>
      </c>
      <c r="B133" s="204" t="str">
        <f t="shared" si="3"/>
        <v>400M.ENG--</v>
      </c>
      <c r="C133" s="190"/>
      <c r="D133" s="190"/>
      <c r="E133" s="191"/>
      <c r="F133" s="192"/>
      <c r="G133" s="197"/>
      <c r="H133" s="193" t="s">
        <v>229</v>
      </c>
      <c r="I133" s="194"/>
      <c r="J133" s="195"/>
      <c r="K133" s="195"/>
      <c r="L133" s="196"/>
    </row>
    <row r="134" spans="1:12" s="119" customFormat="1" ht="28.5" customHeight="1">
      <c r="A134" s="75">
        <v>122</v>
      </c>
      <c r="B134" s="204" t="str">
        <f t="shared" si="3"/>
        <v>400M.ENG--</v>
      </c>
      <c r="C134" s="190"/>
      <c r="D134" s="190"/>
      <c r="E134" s="191"/>
      <c r="F134" s="192"/>
      <c r="G134" s="197"/>
      <c r="H134" s="193" t="s">
        <v>229</v>
      </c>
      <c r="I134" s="194"/>
      <c r="J134" s="195"/>
      <c r="K134" s="195"/>
      <c r="L134" s="196"/>
    </row>
    <row r="135" spans="1:12" s="119" customFormat="1" ht="28.5" customHeight="1">
      <c r="A135" s="75">
        <v>123</v>
      </c>
      <c r="B135" s="204" t="str">
        <f t="shared" ref="B135:B140" si="4">CONCATENATE(H135,"-",J135,"-",K135)</f>
        <v>400M.ENG--</v>
      </c>
      <c r="C135" s="190"/>
      <c r="D135" s="190"/>
      <c r="E135" s="191"/>
      <c r="F135" s="192"/>
      <c r="G135" s="197"/>
      <c r="H135" s="193" t="s">
        <v>229</v>
      </c>
      <c r="I135" s="194"/>
      <c r="J135" s="195"/>
      <c r="K135" s="195"/>
      <c r="L135" s="196"/>
    </row>
    <row r="136" spans="1:12" s="119" customFormat="1" ht="28.5" customHeight="1">
      <c r="A136" s="75">
        <v>124</v>
      </c>
      <c r="B136" s="204" t="str">
        <f t="shared" si="4"/>
        <v>400M.ENG--</v>
      </c>
      <c r="C136" s="190"/>
      <c r="D136" s="190"/>
      <c r="E136" s="191"/>
      <c r="F136" s="192"/>
      <c r="G136" s="197"/>
      <c r="H136" s="193" t="s">
        <v>229</v>
      </c>
      <c r="I136" s="194"/>
      <c r="J136" s="195"/>
      <c r="K136" s="195"/>
      <c r="L136" s="196"/>
    </row>
    <row r="137" spans="1:12" s="119" customFormat="1" ht="28.5" customHeight="1">
      <c r="A137" s="75">
        <v>125</v>
      </c>
      <c r="B137" s="204" t="str">
        <f t="shared" si="4"/>
        <v>400M.ENG--</v>
      </c>
      <c r="C137" s="190"/>
      <c r="D137" s="190"/>
      <c r="E137" s="191"/>
      <c r="F137" s="192"/>
      <c r="G137" s="197"/>
      <c r="H137" s="193" t="s">
        <v>229</v>
      </c>
      <c r="I137" s="194"/>
      <c r="J137" s="195"/>
      <c r="K137" s="195"/>
      <c r="L137" s="196"/>
    </row>
    <row r="138" spans="1:12" s="119" customFormat="1" ht="28.5" customHeight="1">
      <c r="A138" s="75">
        <v>126</v>
      </c>
      <c r="B138" s="204" t="str">
        <f t="shared" si="4"/>
        <v>400M.ENG--</v>
      </c>
      <c r="C138" s="190"/>
      <c r="D138" s="190"/>
      <c r="E138" s="191"/>
      <c r="F138" s="192"/>
      <c r="G138" s="197"/>
      <c r="H138" s="193" t="s">
        <v>229</v>
      </c>
      <c r="I138" s="194"/>
      <c r="J138" s="195"/>
      <c r="K138" s="195"/>
      <c r="L138" s="196"/>
    </row>
    <row r="139" spans="1:12" s="119" customFormat="1" ht="28.5" customHeight="1">
      <c r="A139" s="75">
        <v>127</v>
      </c>
      <c r="B139" s="204" t="str">
        <f t="shared" si="4"/>
        <v>400M.ENG--</v>
      </c>
      <c r="C139" s="190"/>
      <c r="D139" s="190"/>
      <c r="E139" s="191"/>
      <c r="F139" s="192"/>
      <c r="G139" s="197"/>
      <c r="H139" s="193" t="s">
        <v>229</v>
      </c>
      <c r="I139" s="194"/>
      <c r="J139" s="195"/>
      <c r="K139" s="195"/>
      <c r="L139" s="196"/>
    </row>
    <row r="140" spans="1:12" s="119" customFormat="1" ht="28.5" customHeight="1">
      <c r="A140" s="75">
        <v>128</v>
      </c>
      <c r="B140" s="204" t="str">
        <f t="shared" si="4"/>
        <v>400M.ENG--</v>
      </c>
      <c r="C140" s="190"/>
      <c r="D140" s="190"/>
      <c r="E140" s="191"/>
      <c r="F140" s="192"/>
      <c r="G140" s="197"/>
      <c r="H140" s="193" t="s">
        <v>229</v>
      </c>
      <c r="I140" s="194"/>
      <c r="J140" s="195"/>
      <c r="K140" s="195"/>
      <c r="L140" s="196"/>
    </row>
    <row r="141" spans="1:12" s="119" customFormat="1" ht="28.5" customHeight="1">
      <c r="A141" s="75">
        <v>131</v>
      </c>
      <c r="B141" s="204" t="str">
        <f t="shared" ref="B141:B172" si="5">CONCATENATE(H141,"-",L141)</f>
        <v>GÜLLE-</v>
      </c>
      <c r="C141" s="190"/>
      <c r="D141" s="190"/>
      <c r="E141" s="191"/>
      <c r="F141" s="192"/>
      <c r="G141" s="197"/>
      <c r="H141" s="193" t="s">
        <v>205</v>
      </c>
      <c r="I141" s="194"/>
      <c r="J141" s="195"/>
      <c r="K141" s="195"/>
      <c r="L141" s="196"/>
    </row>
    <row r="142" spans="1:12" s="119" customFormat="1" ht="28.5" customHeight="1">
      <c r="A142" s="75">
        <v>132</v>
      </c>
      <c r="B142" s="204" t="str">
        <f t="shared" si="5"/>
        <v>GÜLLE-</v>
      </c>
      <c r="C142" s="190"/>
      <c r="D142" s="190"/>
      <c r="E142" s="191"/>
      <c r="F142" s="192"/>
      <c r="G142" s="197"/>
      <c r="H142" s="193" t="s">
        <v>205</v>
      </c>
      <c r="I142" s="194"/>
      <c r="J142" s="195"/>
      <c r="K142" s="195"/>
      <c r="L142" s="196"/>
    </row>
    <row r="143" spans="1:12" s="119" customFormat="1" ht="28.5" customHeight="1">
      <c r="A143" s="75">
        <v>133</v>
      </c>
      <c r="B143" s="204" t="str">
        <f t="shared" si="5"/>
        <v>GÜLLE-</v>
      </c>
      <c r="C143" s="190"/>
      <c r="D143" s="190"/>
      <c r="E143" s="191"/>
      <c r="F143" s="192"/>
      <c r="G143" s="197"/>
      <c r="H143" s="193" t="s">
        <v>205</v>
      </c>
      <c r="I143" s="194"/>
      <c r="J143" s="195"/>
      <c r="K143" s="195"/>
      <c r="L143" s="196"/>
    </row>
    <row r="144" spans="1:12" s="119" customFormat="1" ht="28.5" customHeight="1">
      <c r="A144" s="75">
        <v>134</v>
      </c>
      <c r="B144" s="204" t="str">
        <f t="shared" si="5"/>
        <v>GÜLLE-</v>
      </c>
      <c r="C144" s="190"/>
      <c r="D144" s="190"/>
      <c r="E144" s="191"/>
      <c r="F144" s="192"/>
      <c r="G144" s="197"/>
      <c r="H144" s="193" t="s">
        <v>205</v>
      </c>
      <c r="I144" s="194"/>
      <c r="J144" s="195"/>
      <c r="K144" s="195"/>
      <c r="L144" s="196"/>
    </row>
    <row r="145" spans="1:12" s="119" customFormat="1" ht="28.5" customHeight="1">
      <c r="A145" s="75">
        <v>135</v>
      </c>
      <c r="B145" s="204" t="str">
        <f t="shared" si="5"/>
        <v>GÜLLE-</v>
      </c>
      <c r="C145" s="190"/>
      <c r="D145" s="190"/>
      <c r="E145" s="191"/>
      <c r="F145" s="192"/>
      <c r="G145" s="197"/>
      <c r="H145" s="193" t="s">
        <v>205</v>
      </c>
      <c r="I145" s="194"/>
      <c r="J145" s="195"/>
      <c r="K145" s="195"/>
      <c r="L145" s="196"/>
    </row>
    <row r="146" spans="1:12" s="119" customFormat="1" ht="28.5" customHeight="1">
      <c r="A146" s="75">
        <v>136</v>
      </c>
      <c r="B146" s="204" t="str">
        <f t="shared" si="5"/>
        <v>GÜLLE-</v>
      </c>
      <c r="C146" s="190"/>
      <c r="D146" s="190"/>
      <c r="E146" s="191"/>
      <c r="F146" s="192"/>
      <c r="G146" s="197"/>
      <c r="H146" s="193" t="s">
        <v>205</v>
      </c>
      <c r="I146" s="194"/>
      <c r="J146" s="195"/>
      <c r="K146" s="195"/>
      <c r="L146" s="196"/>
    </row>
    <row r="147" spans="1:12" s="119" customFormat="1" ht="28.5" customHeight="1">
      <c r="A147" s="75">
        <v>137</v>
      </c>
      <c r="B147" s="204" t="str">
        <f t="shared" si="5"/>
        <v>GÜLLE-</v>
      </c>
      <c r="C147" s="190"/>
      <c r="D147" s="190"/>
      <c r="E147" s="191"/>
      <c r="F147" s="192"/>
      <c r="G147" s="197"/>
      <c r="H147" s="193" t="s">
        <v>205</v>
      </c>
      <c r="I147" s="194"/>
      <c r="J147" s="195"/>
      <c r="K147" s="195"/>
      <c r="L147" s="196"/>
    </row>
    <row r="148" spans="1:12" s="119" customFormat="1" ht="28.5" customHeight="1">
      <c r="A148" s="75">
        <v>138</v>
      </c>
      <c r="B148" s="204" t="str">
        <f t="shared" si="5"/>
        <v>GÜLLE-</v>
      </c>
      <c r="C148" s="190"/>
      <c r="D148" s="190"/>
      <c r="E148" s="191"/>
      <c r="F148" s="192"/>
      <c r="G148" s="197"/>
      <c r="H148" s="193" t="s">
        <v>205</v>
      </c>
      <c r="I148" s="194"/>
      <c r="J148" s="195"/>
      <c r="K148" s="195"/>
      <c r="L148" s="196"/>
    </row>
    <row r="149" spans="1:12" s="119" customFormat="1" ht="28.5" customHeight="1">
      <c r="A149" s="75">
        <v>139</v>
      </c>
      <c r="B149" s="204" t="str">
        <f t="shared" si="5"/>
        <v>GÜLLE-</v>
      </c>
      <c r="C149" s="190"/>
      <c r="D149" s="190"/>
      <c r="E149" s="191"/>
      <c r="F149" s="192"/>
      <c r="G149" s="197"/>
      <c r="H149" s="193" t="s">
        <v>205</v>
      </c>
      <c r="I149" s="194"/>
      <c r="J149" s="195"/>
      <c r="K149" s="195"/>
      <c r="L149" s="196"/>
    </row>
    <row r="150" spans="1:12" s="119" customFormat="1" ht="28.5" customHeight="1">
      <c r="A150" s="75">
        <v>140</v>
      </c>
      <c r="B150" s="204" t="str">
        <f t="shared" si="5"/>
        <v>GÜLLE-</v>
      </c>
      <c r="C150" s="190"/>
      <c r="D150" s="190"/>
      <c r="E150" s="191"/>
      <c r="F150" s="192"/>
      <c r="G150" s="197"/>
      <c r="H150" s="193" t="s">
        <v>205</v>
      </c>
      <c r="I150" s="194"/>
      <c r="J150" s="195"/>
      <c r="K150" s="195"/>
      <c r="L150" s="196"/>
    </row>
    <row r="151" spans="1:12" s="119" customFormat="1" ht="28.5" customHeight="1">
      <c r="A151" s="75">
        <v>141</v>
      </c>
      <c r="B151" s="204" t="str">
        <f t="shared" si="5"/>
        <v>GÜLLE-</v>
      </c>
      <c r="C151" s="190"/>
      <c r="D151" s="190"/>
      <c r="E151" s="191"/>
      <c r="F151" s="192"/>
      <c r="G151" s="197"/>
      <c r="H151" s="193" t="s">
        <v>205</v>
      </c>
      <c r="I151" s="194"/>
      <c r="J151" s="195"/>
      <c r="K151" s="195"/>
      <c r="L151" s="196"/>
    </row>
    <row r="152" spans="1:12" s="119" customFormat="1" ht="28.5" customHeight="1">
      <c r="A152" s="75">
        <v>142</v>
      </c>
      <c r="B152" s="204" t="str">
        <f t="shared" si="5"/>
        <v>GÜLLE-</v>
      </c>
      <c r="C152" s="190"/>
      <c r="D152" s="190"/>
      <c r="E152" s="191"/>
      <c r="F152" s="192"/>
      <c r="G152" s="197"/>
      <c r="H152" s="193" t="s">
        <v>205</v>
      </c>
      <c r="I152" s="194"/>
      <c r="J152" s="195"/>
      <c r="K152" s="195"/>
      <c r="L152" s="196"/>
    </row>
    <row r="153" spans="1:12" s="119" customFormat="1" ht="28.5" customHeight="1">
      <c r="A153" s="75">
        <v>143</v>
      </c>
      <c r="B153" s="204" t="str">
        <f t="shared" si="5"/>
        <v>GÜLLE-</v>
      </c>
      <c r="C153" s="190"/>
      <c r="D153" s="190"/>
      <c r="E153" s="191"/>
      <c r="F153" s="192"/>
      <c r="G153" s="197"/>
      <c r="H153" s="193" t="s">
        <v>205</v>
      </c>
      <c r="I153" s="194"/>
      <c r="J153" s="195"/>
      <c r="K153" s="195"/>
      <c r="L153" s="196"/>
    </row>
    <row r="154" spans="1:12" s="119" customFormat="1" ht="28.5" customHeight="1">
      <c r="A154" s="75">
        <v>144</v>
      </c>
      <c r="B154" s="204" t="str">
        <f t="shared" si="5"/>
        <v>GÜLLE-</v>
      </c>
      <c r="C154" s="190"/>
      <c r="D154" s="190"/>
      <c r="E154" s="191"/>
      <c r="F154" s="192"/>
      <c r="G154" s="197"/>
      <c r="H154" s="193" t="s">
        <v>205</v>
      </c>
      <c r="I154" s="194"/>
      <c r="J154" s="195"/>
      <c r="K154" s="195"/>
      <c r="L154" s="196"/>
    </row>
    <row r="155" spans="1:12" s="119" customFormat="1" ht="28.5" customHeight="1">
      <c r="A155" s="75">
        <v>148</v>
      </c>
      <c r="B155" s="204" t="str">
        <f t="shared" si="5"/>
        <v>DİSK-</v>
      </c>
      <c r="C155" s="190"/>
      <c r="D155" s="190"/>
      <c r="E155" s="191"/>
      <c r="F155" s="192"/>
      <c r="G155" s="197"/>
      <c r="H155" s="193" t="s">
        <v>206</v>
      </c>
      <c r="I155" s="194"/>
      <c r="J155" s="195"/>
      <c r="K155" s="195"/>
      <c r="L155" s="196"/>
    </row>
    <row r="156" spans="1:12" s="119" customFormat="1" ht="28.5" customHeight="1">
      <c r="A156" s="75">
        <v>149</v>
      </c>
      <c r="B156" s="204" t="str">
        <f t="shared" si="5"/>
        <v>DİSK-</v>
      </c>
      <c r="C156" s="190"/>
      <c r="D156" s="190"/>
      <c r="E156" s="191"/>
      <c r="F156" s="192"/>
      <c r="G156" s="197"/>
      <c r="H156" s="193" t="s">
        <v>206</v>
      </c>
      <c r="I156" s="194"/>
      <c r="J156" s="195"/>
      <c r="K156" s="195"/>
      <c r="L156" s="196"/>
    </row>
    <row r="157" spans="1:12" s="119" customFormat="1" ht="28.5" customHeight="1">
      <c r="A157" s="75">
        <v>150</v>
      </c>
      <c r="B157" s="204" t="str">
        <f t="shared" si="5"/>
        <v>DİSK-</v>
      </c>
      <c r="C157" s="190"/>
      <c r="D157" s="190"/>
      <c r="E157" s="191"/>
      <c r="F157" s="192"/>
      <c r="G157" s="197"/>
      <c r="H157" s="193" t="s">
        <v>206</v>
      </c>
      <c r="I157" s="194"/>
      <c r="J157" s="195"/>
      <c r="K157" s="195"/>
      <c r="L157" s="196"/>
    </row>
    <row r="158" spans="1:12" s="119" customFormat="1" ht="28.5" customHeight="1">
      <c r="A158" s="75">
        <v>151</v>
      </c>
      <c r="B158" s="204" t="str">
        <f t="shared" si="5"/>
        <v>DİSK-</v>
      </c>
      <c r="C158" s="190"/>
      <c r="D158" s="190"/>
      <c r="E158" s="191"/>
      <c r="F158" s="192"/>
      <c r="G158" s="197"/>
      <c r="H158" s="193" t="s">
        <v>206</v>
      </c>
      <c r="I158" s="194"/>
      <c r="J158" s="195"/>
      <c r="K158" s="195"/>
      <c r="L158" s="196"/>
    </row>
    <row r="159" spans="1:12" s="119" customFormat="1" ht="28.5" customHeight="1">
      <c r="A159" s="75">
        <v>152</v>
      </c>
      <c r="B159" s="204" t="str">
        <f t="shared" si="5"/>
        <v>DİSK-</v>
      </c>
      <c r="C159" s="190"/>
      <c r="D159" s="190"/>
      <c r="E159" s="191"/>
      <c r="F159" s="192"/>
      <c r="G159" s="197"/>
      <c r="H159" s="193" t="s">
        <v>206</v>
      </c>
      <c r="I159" s="194"/>
      <c r="J159" s="195"/>
      <c r="K159" s="195"/>
      <c r="L159" s="196"/>
    </row>
    <row r="160" spans="1:12" s="119" customFormat="1" ht="28.5" customHeight="1">
      <c r="A160" s="75">
        <v>153</v>
      </c>
      <c r="B160" s="204" t="str">
        <f t="shared" si="5"/>
        <v>DİSK-</v>
      </c>
      <c r="C160" s="190"/>
      <c r="D160" s="190"/>
      <c r="E160" s="191"/>
      <c r="F160" s="192"/>
      <c r="G160" s="197"/>
      <c r="H160" s="193" t="s">
        <v>206</v>
      </c>
      <c r="I160" s="194"/>
      <c r="J160" s="195"/>
      <c r="K160" s="195"/>
      <c r="L160" s="196"/>
    </row>
    <row r="161" spans="1:12" s="119" customFormat="1" ht="28.5" customHeight="1">
      <c r="A161" s="75">
        <v>154</v>
      </c>
      <c r="B161" s="204" t="str">
        <f t="shared" si="5"/>
        <v>DİSK-</v>
      </c>
      <c r="C161" s="190"/>
      <c r="D161" s="190"/>
      <c r="E161" s="191"/>
      <c r="F161" s="192"/>
      <c r="G161" s="197"/>
      <c r="H161" s="193" t="s">
        <v>206</v>
      </c>
      <c r="I161" s="194"/>
      <c r="J161" s="195"/>
      <c r="K161" s="195"/>
      <c r="L161" s="196"/>
    </row>
    <row r="162" spans="1:12" s="119" customFormat="1" ht="28.5" customHeight="1">
      <c r="A162" s="75">
        <v>155</v>
      </c>
      <c r="B162" s="204" t="str">
        <f t="shared" si="5"/>
        <v>DİSK-</v>
      </c>
      <c r="C162" s="190"/>
      <c r="D162" s="190"/>
      <c r="E162" s="191"/>
      <c r="F162" s="192"/>
      <c r="G162" s="197"/>
      <c r="H162" s="193" t="s">
        <v>206</v>
      </c>
      <c r="I162" s="194"/>
      <c r="J162" s="195"/>
      <c r="K162" s="195"/>
      <c r="L162" s="196"/>
    </row>
    <row r="163" spans="1:12" s="119" customFormat="1" ht="28.5" customHeight="1">
      <c r="A163" s="75">
        <v>156</v>
      </c>
      <c r="B163" s="204" t="str">
        <f t="shared" si="5"/>
        <v>DİSK-</v>
      </c>
      <c r="C163" s="190"/>
      <c r="D163" s="190"/>
      <c r="E163" s="191"/>
      <c r="F163" s="192"/>
      <c r="G163" s="197"/>
      <c r="H163" s="193" t="s">
        <v>206</v>
      </c>
      <c r="I163" s="194"/>
      <c r="J163" s="195"/>
      <c r="K163" s="195"/>
      <c r="L163" s="196"/>
    </row>
    <row r="164" spans="1:12" s="119" customFormat="1" ht="28.5" customHeight="1">
      <c r="A164" s="75">
        <v>157</v>
      </c>
      <c r="B164" s="204" t="str">
        <f t="shared" si="5"/>
        <v>DİSK-</v>
      </c>
      <c r="C164" s="190"/>
      <c r="D164" s="190"/>
      <c r="E164" s="191"/>
      <c r="F164" s="192"/>
      <c r="G164" s="197"/>
      <c r="H164" s="193" t="s">
        <v>206</v>
      </c>
      <c r="I164" s="194"/>
      <c r="J164" s="195"/>
      <c r="K164" s="195"/>
      <c r="L164" s="196"/>
    </row>
    <row r="165" spans="1:12" s="119" customFormat="1" ht="28.5" customHeight="1">
      <c r="A165" s="75">
        <v>158</v>
      </c>
      <c r="B165" s="204" t="str">
        <f t="shared" si="5"/>
        <v>DİSK-</v>
      </c>
      <c r="C165" s="190"/>
      <c r="D165" s="190"/>
      <c r="E165" s="191"/>
      <c r="F165" s="192"/>
      <c r="G165" s="197"/>
      <c r="H165" s="193" t="s">
        <v>206</v>
      </c>
      <c r="I165" s="194"/>
      <c r="J165" s="195"/>
      <c r="K165" s="195"/>
      <c r="L165" s="196"/>
    </row>
    <row r="166" spans="1:12" s="119" customFormat="1" ht="28.5" customHeight="1">
      <c r="A166" s="75">
        <v>159</v>
      </c>
      <c r="B166" s="204" t="str">
        <f t="shared" si="5"/>
        <v>DİSK-</v>
      </c>
      <c r="C166" s="190"/>
      <c r="D166" s="190"/>
      <c r="E166" s="191"/>
      <c r="F166" s="192"/>
      <c r="G166" s="197"/>
      <c r="H166" s="193" t="s">
        <v>206</v>
      </c>
      <c r="I166" s="194"/>
      <c r="J166" s="195"/>
      <c r="K166" s="195"/>
      <c r="L166" s="196"/>
    </row>
    <row r="167" spans="1:12" s="119" customFormat="1" ht="28.5" customHeight="1">
      <c r="A167" s="75">
        <v>160</v>
      </c>
      <c r="B167" s="204" t="str">
        <f t="shared" si="5"/>
        <v>DİSK-</v>
      </c>
      <c r="C167" s="190"/>
      <c r="D167" s="190"/>
      <c r="E167" s="191"/>
      <c r="F167" s="192"/>
      <c r="G167" s="197"/>
      <c r="H167" s="193" t="s">
        <v>206</v>
      </c>
      <c r="I167" s="194"/>
      <c r="J167" s="195"/>
      <c r="K167" s="195"/>
      <c r="L167" s="196"/>
    </row>
    <row r="168" spans="1:12" s="119" customFormat="1" ht="28.5" customHeight="1">
      <c r="A168" s="75">
        <v>163</v>
      </c>
      <c r="B168" s="204" t="str">
        <f t="shared" si="5"/>
        <v>CİRİT-</v>
      </c>
      <c r="C168" s="190"/>
      <c r="D168" s="190"/>
      <c r="E168" s="191"/>
      <c r="F168" s="192"/>
      <c r="G168" s="197"/>
      <c r="H168" s="193" t="s">
        <v>207</v>
      </c>
      <c r="I168" s="194"/>
      <c r="J168" s="195"/>
      <c r="K168" s="195"/>
      <c r="L168" s="196"/>
    </row>
    <row r="169" spans="1:12" s="119" customFormat="1" ht="28.5" customHeight="1">
      <c r="A169" s="75">
        <v>164</v>
      </c>
      <c r="B169" s="204" t="str">
        <f t="shared" si="5"/>
        <v>CİRİT-</v>
      </c>
      <c r="C169" s="190"/>
      <c r="D169" s="190"/>
      <c r="E169" s="191"/>
      <c r="F169" s="192"/>
      <c r="G169" s="197"/>
      <c r="H169" s="193" t="s">
        <v>207</v>
      </c>
      <c r="I169" s="194"/>
      <c r="J169" s="195"/>
      <c r="K169" s="195"/>
      <c r="L169" s="196"/>
    </row>
    <row r="170" spans="1:12" s="119" customFormat="1" ht="28.5" customHeight="1">
      <c r="A170" s="75">
        <v>165</v>
      </c>
      <c r="B170" s="204" t="str">
        <f t="shared" si="5"/>
        <v>CİRİT-</v>
      </c>
      <c r="C170" s="190"/>
      <c r="D170" s="190"/>
      <c r="E170" s="191"/>
      <c r="F170" s="192"/>
      <c r="G170" s="197"/>
      <c r="H170" s="193" t="s">
        <v>207</v>
      </c>
      <c r="I170" s="194"/>
      <c r="J170" s="195"/>
      <c r="K170" s="195"/>
      <c r="L170" s="196"/>
    </row>
    <row r="171" spans="1:12" s="119" customFormat="1" ht="28.5" customHeight="1">
      <c r="A171" s="75">
        <v>166</v>
      </c>
      <c r="B171" s="204" t="str">
        <f t="shared" si="5"/>
        <v>CİRİT-</v>
      </c>
      <c r="C171" s="190"/>
      <c r="D171" s="190"/>
      <c r="E171" s="191"/>
      <c r="F171" s="192"/>
      <c r="G171" s="197"/>
      <c r="H171" s="193" t="s">
        <v>207</v>
      </c>
      <c r="I171" s="194"/>
      <c r="J171" s="195"/>
      <c r="K171" s="195"/>
      <c r="L171" s="196"/>
    </row>
    <row r="172" spans="1:12" s="119" customFormat="1" ht="28.5" customHeight="1">
      <c r="A172" s="75">
        <v>167</v>
      </c>
      <c r="B172" s="204" t="str">
        <f t="shared" si="5"/>
        <v>CİRİT-</v>
      </c>
      <c r="C172" s="190"/>
      <c r="D172" s="190"/>
      <c r="E172" s="191"/>
      <c r="F172" s="192"/>
      <c r="G172" s="197"/>
      <c r="H172" s="193" t="s">
        <v>207</v>
      </c>
      <c r="I172" s="194"/>
      <c r="J172" s="195"/>
      <c r="K172" s="195"/>
      <c r="L172" s="196"/>
    </row>
    <row r="173" spans="1:12" s="119" customFormat="1" ht="28.5" customHeight="1">
      <c r="A173" s="75">
        <v>168</v>
      </c>
      <c r="B173" s="204" t="str">
        <f t="shared" ref="B173:B204" si="6">CONCATENATE(H173,"-",L173)</f>
        <v>CİRİT-</v>
      </c>
      <c r="C173" s="190"/>
      <c r="D173" s="190"/>
      <c r="E173" s="191"/>
      <c r="F173" s="192"/>
      <c r="G173" s="197"/>
      <c r="H173" s="193" t="s">
        <v>207</v>
      </c>
      <c r="I173" s="194"/>
      <c r="J173" s="195"/>
      <c r="K173" s="195"/>
      <c r="L173" s="196"/>
    </row>
    <row r="174" spans="1:12" s="119" customFormat="1" ht="28.5" customHeight="1">
      <c r="A174" s="75">
        <v>169</v>
      </c>
      <c r="B174" s="204" t="str">
        <f t="shared" si="6"/>
        <v>CİRİT-</v>
      </c>
      <c r="C174" s="190"/>
      <c r="D174" s="190"/>
      <c r="E174" s="191"/>
      <c r="F174" s="192"/>
      <c r="G174" s="197"/>
      <c r="H174" s="193" t="s">
        <v>207</v>
      </c>
      <c r="I174" s="194"/>
      <c r="J174" s="195"/>
      <c r="K174" s="195"/>
      <c r="L174" s="196"/>
    </row>
    <row r="175" spans="1:12" s="119" customFormat="1" ht="28.5" customHeight="1">
      <c r="A175" s="75">
        <v>170</v>
      </c>
      <c r="B175" s="204" t="str">
        <f t="shared" si="6"/>
        <v>CİRİT-</v>
      </c>
      <c r="C175" s="190"/>
      <c r="D175" s="190"/>
      <c r="E175" s="191"/>
      <c r="F175" s="192"/>
      <c r="G175" s="197"/>
      <c r="H175" s="193" t="s">
        <v>207</v>
      </c>
      <c r="I175" s="194"/>
      <c r="J175" s="195"/>
      <c r="K175" s="195"/>
      <c r="L175" s="196"/>
    </row>
    <row r="176" spans="1:12" s="119" customFormat="1" ht="28.5" customHeight="1">
      <c r="A176" s="75">
        <v>171</v>
      </c>
      <c r="B176" s="204" t="str">
        <f t="shared" si="6"/>
        <v>CİRİT-</v>
      </c>
      <c r="C176" s="190"/>
      <c r="D176" s="190"/>
      <c r="E176" s="191"/>
      <c r="F176" s="192"/>
      <c r="G176" s="197"/>
      <c r="H176" s="193" t="s">
        <v>207</v>
      </c>
      <c r="I176" s="194"/>
      <c r="J176" s="195"/>
      <c r="K176" s="195"/>
      <c r="L176" s="196"/>
    </row>
    <row r="177" spans="1:12" s="119" customFormat="1" ht="28.5" customHeight="1">
      <c r="A177" s="75">
        <v>172</v>
      </c>
      <c r="B177" s="204" t="str">
        <f t="shared" si="6"/>
        <v>CİRİT-</v>
      </c>
      <c r="C177" s="190"/>
      <c r="D177" s="190"/>
      <c r="E177" s="191"/>
      <c r="F177" s="192"/>
      <c r="G177" s="197"/>
      <c r="H177" s="193" t="s">
        <v>207</v>
      </c>
      <c r="I177" s="194"/>
      <c r="J177" s="195"/>
      <c r="K177" s="195"/>
      <c r="L177" s="196"/>
    </row>
    <row r="178" spans="1:12" s="119" customFormat="1" ht="28.5" customHeight="1">
      <c r="A178" s="75">
        <v>173</v>
      </c>
      <c r="B178" s="204" t="str">
        <f t="shared" si="6"/>
        <v>CİRİT-</v>
      </c>
      <c r="C178" s="190"/>
      <c r="D178" s="190"/>
      <c r="E178" s="191"/>
      <c r="F178" s="192"/>
      <c r="G178" s="197"/>
      <c r="H178" s="193" t="s">
        <v>207</v>
      </c>
      <c r="I178" s="194"/>
      <c r="J178" s="195"/>
      <c r="K178" s="195"/>
      <c r="L178" s="196"/>
    </row>
    <row r="179" spans="1:12" s="119" customFormat="1" ht="28.5" customHeight="1">
      <c r="A179" s="75">
        <v>174</v>
      </c>
      <c r="B179" s="204" t="str">
        <f t="shared" si="6"/>
        <v>CİRİT-</v>
      </c>
      <c r="C179" s="190"/>
      <c r="D179" s="190"/>
      <c r="E179" s="191"/>
      <c r="F179" s="192"/>
      <c r="G179" s="197"/>
      <c r="H179" s="193" t="s">
        <v>207</v>
      </c>
      <c r="I179" s="194"/>
      <c r="J179" s="195"/>
      <c r="K179" s="195"/>
      <c r="L179" s="196"/>
    </row>
    <row r="180" spans="1:12" s="119" customFormat="1" ht="28.5" customHeight="1">
      <c r="A180" s="75">
        <v>175</v>
      </c>
      <c r="B180" s="204" t="str">
        <f t="shared" si="6"/>
        <v>CİRİT-</v>
      </c>
      <c r="C180" s="190"/>
      <c r="D180" s="190"/>
      <c r="E180" s="191"/>
      <c r="F180" s="192"/>
      <c r="G180" s="197"/>
      <c r="H180" s="193" t="s">
        <v>207</v>
      </c>
      <c r="I180" s="194"/>
      <c r="J180" s="195"/>
      <c r="K180" s="195"/>
      <c r="L180" s="196"/>
    </row>
    <row r="181" spans="1:12" s="119" customFormat="1" ht="28.5" customHeight="1">
      <c r="A181" s="75">
        <v>176</v>
      </c>
      <c r="B181" s="204" t="str">
        <f t="shared" si="6"/>
        <v>CİRİT-</v>
      </c>
      <c r="C181" s="190"/>
      <c r="D181" s="190"/>
      <c r="E181" s="191"/>
      <c r="F181" s="192"/>
      <c r="G181" s="197"/>
      <c r="H181" s="193" t="s">
        <v>207</v>
      </c>
      <c r="I181" s="194"/>
      <c r="J181" s="195"/>
      <c r="K181" s="195"/>
      <c r="L181" s="196"/>
    </row>
    <row r="182" spans="1:12" s="119" customFormat="1" ht="28.5" customHeight="1">
      <c r="A182" s="75">
        <v>178</v>
      </c>
      <c r="B182" s="204" t="str">
        <f t="shared" si="6"/>
        <v>ÇEKİÇ-</v>
      </c>
      <c r="C182" s="190"/>
      <c r="D182" s="190"/>
      <c r="E182" s="191"/>
      <c r="F182" s="192"/>
      <c r="G182" s="197"/>
      <c r="H182" s="193" t="s">
        <v>233</v>
      </c>
      <c r="I182" s="194"/>
      <c r="J182" s="195"/>
      <c r="K182" s="195"/>
      <c r="L182" s="196"/>
    </row>
    <row r="183" spans="1:12" s="119" customFormat="1" ht="28.5" customHeight="1">
      <c r="A183" s="75">
        <v>179</v>
      </c>
      <c r="B183" s="204" t="str">
        <f t="shared" si="6"/>
        <v>ÇEKİÇ-</v>
      </c>
      <c r="C183" s="190"/>
      <c r="D183" s="190"/>
      <c r="E183" s="191"/>
      <c r="F183" s="192"/>
      <c r="G183" s="197"/>
      <c r="H183" s="193" t="s">
        <v>233</v>
      </c>
      <c r="I183" s="194"/>
      <c r="J183" s="195"/>
      <c r="K183" s="195"/>
      <c r="L183" s="196"/>
    </row>
    <row r="184" spans="1:12" s="119" customFormat="1" ht="28.5" customHeight="1">
      <c r="A184" s="75">
        <v>180</v>
      </c>
      <c r="B184" s="204" t="str">
        <f t="shared" si="6"/>
        <v>ÇEKİÇ-</v>
      </c>
      <c r="C184" s="190"/>
      <c r="D184" s="190"/>
      <c r="E184" s="191"/>
      <c r="F184" s="192"/>
      <c r="G184" s="197"/>
      <c r="H184" s="193" t="s">
        <v>233</v>
      </c>
      <c r="I184" s="194"/>
      <c r="J184" s="195"/>
      <c r="K184" s="195"/>
      <c r="L184" s="196"/>
    </row>
    <row r="185" spans="1:12" s="119" customFormat="1" ht="28.5" customHeight="1">
      <c r="A185" s="75">
        <v>181</v>
      </c>
      <c r="B185" s="204" t="str">
        <f t="shared" si="6"/>
        <v>ÇEKİÇ-</v>
      </c>
      <c r="C185" s="190"/>
      <c r="D185" s="190"/>
      <c r="E185" s="191"/>
      <c r="F185" s="192"/>
      <c r="G185" s="197"/>
      <c r="H185" s="193" t="s">
        <v>233</v>
      </c>
      <c r="I185" s="194"/>
      <c r="J185" s="195"/>
      <c r="K185" s="195"/>
      <c r="L185" s="196"/>
    </row>
    <row r="186" spans="1:12" s="119" customFormat="1" ht="28.5" customHeight="1">
      <c r="A186" s="75">
        <v>182</v>
      </c>
      <c r="B186" s="204" t="str">
        <f t="shared" si="6"/>
        <v>ÇEKİÇ-</v>
      </c>
      <c r="C186" s="190"/>
      <c r="D186" s="190"/>
      <c r="E186" s="191"/>
      <c r="F186" s="192"/>
      <c r="G186" s="197"/>
      <c r="H186" s="193" t="s">
        <v>233</v>
      </c>
      <c r="I186" s="194"/>
      <c r="J186" s="195"/>
      <c r="K186" s="195"/>
      <c r="L186" s="196"/>
    </row>
    <row r="187" spans="1:12" s="119" customFormat="1" ht="28.5" customHeight="1">
      <c r="A187" s="75">
        <v>183</v>
      </c>
      <c r="B187" s="204" t="str">
        <f t="shared" si="6"/>
        <v>ÇEKİÇ-</v>
      </c>
      <c r="C187" s="190"/>
      <c r="D187" s="190"/>
      <c r="E187" s="191"/>
      <c r="F187" s="192"/>
      <c r="G187" s="197"/>
      <c r="H187" s="193" t="s">
        <v>233</v>
      </c>
      <c r="I187" s="194"/>
      <c r="J187" s="195"/>
      <c r="K187" s="195"/>
      <c r="L187" s="196"/>
    </row>
    <row r="188" spans="1:12" s="119" customFormat="1" ht="28.5" customHeight="1">
      <c r="A188" s="75">
        <v>184</v>
      </c>
      <c r="B188" s="204" t="str">
        <f t="shared" si="6"/>
        <v>ÇEKİÇ-</v>
      </c>
      <c r="C188" s="190"/>
      <c r="D188" s="190"/>
      <c r="E188" s="191"/>
      <c r="F188" s="192"/>
      <c r="G188" s="197"/>
      <c r="H188" s="193" t="s">
        <v>233</v>
      </c>
      <c r="I188" s="194"/>
      <c r="J188" s="195"/>
      <c r="K188" s="195"/>
      <c r="L188" s="196"/>
    </row>
    <row r="189" spans="1:12" s="119" customFormat="1" ht="28.5" customHeight="1">
      <c r="A189" s="75">
        <v>185</v>
      </c>
      <c r="B189" s="204" t="str">
        <f t="shared" si="6"/>
        <v>ÇEKİÇ-</v>
      </c>
      <c r="C189" s="190"/>
      <c r="D189" s="190"/>
      <c r="E189" s="191"/>
      <c r="F189" s="192"/>
      <c r="G189" s="197"/>
      <c r="H189" s="193" t="s">
        <v>233</v>
      </c>
      <c r="I189" s="194"/>
      <c r="J189" s="195"/>
      <c r="K189" s="195"/>
      <c r="L189" s="196"/>
    </row>
    <row r="190" spans="1:12" s="119" customFormat="1" ht="28.5" customHeight="1">
      <c r="A190" s="75">
        <v>186</v>
      </c>
      <c r="B190" s="204" t="str">
        <f t="shared" si="6"/>
        <v>ÇEKİÇ-</v>
      </c>
      <c r="C190" s="190"/>
      <c r="D190" s="190"/>
      <c r="E190" s="191"/>
      <c r="F190" s="192"/>
      <c r="G190" s="197"/>
      <c r="H190" s="193" t="s">
        <v>233</v>
      </c>
      <c r="I190" s="194"/>
      <c r="J190" s="195"/>
      <c r="K190" s="195"/>
      <c r="L190" s="196"/>
    </row>
    <row r="191" spans="1:12" s="119" customFormat="1" ht="28.5" customHeight="1">
      <c r="A191" s="75">
        <v>187</v>
      </c>
      <c r="B191" s="204" t="str">
        <f t="shared" si="6"/>
        <v>ÇEKİÇ-</v>
      </c>
      <c r="C191" s="190"/>
      <c r="D191" s="190"/>
      <c r="E191" s="191"/>
      <c r="F191" s="192"/>
      <c r="G191" s="197"/>
      <c r="H191" s="193" t="s">
        <v>233</v>
      </c>
      <c r="I191" s="194"/>
      <c r="J191" s="195"/>
      <c r="K191" s="195"/>
      <c r="L191" s="196"/>
    </row>
    <row r="192" spans="1:12" s="119" customFormat="1" ht="28.5" customHeight="1">
      <c r="A192" s="75">
        <v>188</v>
      </c>
      <c r="B192" s="204" t="str">
        <f t="shared" si="6"/>
        <v>ÇEKİÇ-</v>
      </c>
      <c r="C192" s="190"/>
      <c r="D192" s="190"/>
      <c r="E192" s="191"/>
      <c r="F192" s="192"/>
      <c r="G192" s="197"/>
      <c r="H192" s="193" t="s">
        <v>233</v>
      </c>
      <c r="I192" s="194"/>
      <c r="J192" s="195"/>
      <c r="K192" s="195"/>
      <c r="L192" s="196"/>
    </row>
    <row r="193" spans="1:12" s="119" customFormat="1" ht="28.5" customHeight="1">
      <c r="A193" s="75">
        <v>189</v>
      </c>
      <c r="B193" s="204" t="str">
        <f t="shared" si="6"/>
        <v>UZUN-</v>
      </c>
      <c r="C193" s="190"/>
      <c r="D193" s="190"/>
      <c r="E193" s="191"/>
      <c r="F193" s="192"/>
      <c r="G193" s="197"/>
      <c r="H193" s="193" t="s">
        <v>65</v>
      </c>
      <c r="I193" s="194"/>
      <c r="J193" s="195"/>
      <c r="K193" s="195"/>
      <c r="L193" s="196"/>
    </row>
    <row r="194" spans="1:12" s="119" customFormat="1" ht="28.5" customHeight="1">
      <c r="A194" s="75">
        <v>190</v>
      </c>
      <c r="B194" s="204" t="str">
        <f t="shared" si="6"/>
        <v>UZUN-</v>
      </c>
      <c r="C194" s="190"/>
      <c r="D194" s="190"/>
      <c r="E194" s="191"/>
      <c r="F194" s="192"/>
      <c r="G194" s="197"/>
      <c r="H194" s="193" t="s">
        <v>65</v>
      </c>
      <c r="I194" s="194"/>
      <c r="J194" s="195"/>
      <c r="K194" s="195"/>
      <c r="L194" s="196"/>
    </row>
    <row r="195" spans="1:12" s="119" customFormat="1" ht="28.5" customHeight="1">
      <c r="A195" s="75">
        <v>191</v>
      </c>
      <c r="B195" s="204" t="str">
        <f t="shared" si="6"/>
        <v>UZUN-</v>
      </c>
      <c r="C195" s="190"/>
      <c r="D195" s="190"/>
      <c r="E195" s="191"/>
      <c r="F195" s="192"/>
      <c r="G195" s="197"/>
      <c r="H195" s="193" t="s">
        <v>65</v>
      </c>
      <c r="I195" s="194"/>
      <c r="J195" s="195"/>
      <c r="K195" s="195"/>
      <c r="L195" s="196"/>
    </row>
    <row r="196" spans="1:12" s="119" customFormat="1" ht="28.5" customHeight="1">
      <c r="A196" s="75">
        <v>192</v>
      </c>
      <c r="B196" s="204" t="str">
        <f t="shared" si="6"/>
        <v>UZUN-</v>
      </c>
      <c r="C196" s="190"/>
      <c r="D196" s="190"/>
      <c r="E196" s="191"/>
      <c r="F196" s="192"/>
      <c r="G196" s="197"/>
      <c r="H196" s="193" t="s">
        <v>65</v>
      </c>
      <c r="I196" s="194"/>
      <c r="J196" s="195"/>
      <c r="K196" s="195"/>
      <c r="L196" s="196"/>
    </row>
    <row r="197" spans="1:12" s="119" customFormat="1" ht="28.5" customHeight="1">
      <c r="A197" s="75">
        <v>193</v>
      </c>
      <c r="B197" s="204" t="str">
        <f t="shared" si="6"/>
        <v>UZUN-</v>
      </c>
      <c r="C197" s="190"/>
      <c r="D197" s="190"/>
      <c r="E197" s="191"/>
      <c r="F197" s="192"/>
      <c r="G197" s="197"/>
      <c r="H197" s="193" t="s">
        <v>65</v>
      </c>
      <c r="I197" s="194"/>
      <c r="J197" s="195"/>
      <c r="K197" s="195"/>
      <c r="L197" s="196"/>
    </row>
    <row r="198" spans="1:12" s="119" customFormat="1" ht="28.5" customHeight="1">
      <c r="A198" s="75">
        <v>194</v>
      </c>
      <c r="B198" s="204" t="str">
        <f t="shared" si="6"/>
        <v>UZUN-</v>
      </c>
      <c r="C198" s="190"/>
      <c r="D198" s="190"/>
      <c r="E198" s="191"/>
      <c r="F198" s="192"/>
      <c r="G198" s="197"/>
      <c r="H198" s="193" t="s">
        <v>65</v>
      </c>
      <c r="I198" s="194"/>
      <c r="J198" s="195"/>
      <c r="K198" s="195"/>
      <c r="L198" s="196"/>
    </row>
    <row r="199" spans="1:12" s="119" customFormat="1" ht="28.5" customHeight="1">
      <c r="A199" s="75">
        <v>195</v>
      </c>
      <c r="B199" s="204" t="str">
        <f t="shared" si="6"/>
        <v>UZUN-</v>
      </c>
      <c r="C199" s="190"/>
      <c r="D199" s="190"/>
      <c r="E199" s="191"/>
      <c r="F199" s="192"/>
      <c r="G199" s="197"/>
      <c r="H199" s="193" t="s">
        <v>65</v>
      </c>
      <c r="I199" s="194"/>
      <c r="J199" s="195"/>
      <c r="K199" s="195"/>
      <c r="L199" s="196"/>
    </row>
    <row r="200" spans="1:12" s="119" customFormat="1" ht="28.5" customHeight="1">
      <c r="A200" s="75">
        <v>196</v>
      </c>
      <c r="B200" s="204" t="str">
        <f t="shared" si="6"/>
        <v>UZUN-</v>
      </c>
      <c r="C200" s="190"/>
      <c r="D200" s="190"/>
      <c r="E200" s="191"/>
      <c r="F200" s="192"/>
      <c r="G200" s="197"/>
      <c r="H200" s="193" t="s">
        <v>65</v>
      </c>
      <c r="I200" s="194"/>
      <c r="J200" s="195"/>
      <c r="K200" s="195"/>
      <c r="L200" s="196"/>
    </row>
    <row r="201" spans="1:12" s="119" customFormat="1" ht="28.5" customHeight="1">
      <c r="A201" s="75">
        <v>197</v>
      </c>
      <c r="B201" s="204" t="str">
        <f t="shared" si="6"/>
        <v>UZUN-</v>
      </c>
      <c r="C201" s="190"/>
      <c r="D201" s="190"/>
      <c r="E201" s="191"/>
      <c r="F201" s="192"/>
      <c r="G201" s="197"/>
      <c r="H201" s="193" t="s">
        <v>65</v>
      </c>
      <c r="I201" s="194"/>
      <c r="J201" s="195"/>
      <c r="K201" s="195"/>
      <c r="L201" s="196"/>
    </row>
    <row r="202" spans="1:12" s="119" customFormat="1" ht="28.5" customHeight="1">
      <c r="A202" s="75">
        <v>198</v>
      </c>
      <c r="B202" s="204" t="str">
        <f t="shared" si="6"/>
        <v>UZUN-</v>
      </c>
      <c r="C202" s="190"/>
      <c r="D202" s="190"/>
      <c r="E202" s="191"/>
      <c r="F202" s="192"/>
      <c r="G202" s="197"/>
      <c r="H202" s="193" t="s">
        <v>65</v>
      </c>
      <c r="I202" s="194"/>
      <c r="J202" s="195"/>
      <c r="K202" s="195"/>
      <c r="L202" s="196"/>
    </row>
    <row r="203" spans="1:12" s="119" customFormat="1" ht="28.5" customHeight="1">
      <c r="A203" s="75">
        <v>199</v>
      </c>
      <c r="B203" s="204" t="str">
        <f t="shared" si="6"/>
        <v>UZUN-</v>
      </c>
      <c r="C203" s="190"/>
      <c r="D203" s="190"/>
      <c r="E203" s="191"/>
      <c r="F203" s="192"/>
      <c r="G203" s="197"/>
      <c r="H203" s="193" t="s">
        <v>65</v>
      </c>
      <c r="I203" s="194"/>
      <c r="J203" s="195"/>
      <c r="K203" s="195"/>
      <c r="L203" s="196"/>
    </row>
    <row r="204" spans="1:12" s="119" customFormat="1" ht="28.5" customHeight="1">
      <c r="A204" s="75">
        <v>200</v>
      </c>
      <c r="B204" s="204" t="str">
        <f t="shared" si="6"/>
        <v>UZUN-</v>
      </c>
      <c r="C204" s="190"/>
      <c r="D204" s="190"/>
      <c r="E204" s="191"/>
      <c r="F204" s="192"/>
      <c r="G204" s="197"/>
      <c r="H204" s="193" t="s">
        <v>65</v>
      </c>
      <c r="I204" s="194"/>
      <c r="J204" s="195"/>
      <c r="K204" s="195"/>
      <c r="L204" s="196"/>
    </row>
    <row r="205" spans="1:12" s="119" customFormat="1" ht="28.5" customHeight="1">
      <c r="A205" s="75">
        <v>201</v>
      </c>
      <c r="B205" s="204" t="str">
        <f t="shared" ref="B205:B236" si="7">CONCATENATE(H205,"-",L205)</f>
        <v>UZUN-</v>
      </c>
      <c r="C205" s="190"/>
      <c r="D205" s="190"/>
      <c r="E205" s="191"/>
      <c r="F205" s="192"/>
      <c r="G205" s="197"/>
      <c r="H205" s="193" t="s">
        <v>65</v>
      </c>
      <c r="I205" s="194"/>
      <c r="J205" s="195"/>
      <c r="K205" s="195"/>
      <c r="L205" s="196"/>
    </row>
    <row r="206" spans="1:12" s="119" customFormat="1" ht="28.5" customHeight="1">
      <c r="A206" s="75">
        <v>202</v>
      </c>
      <c r="B206" s="204" t="str">
        <f t="shared" si="7"/>
        <v>UZUN-</v>
      </c>
      <c r="C206" s="190"/>
      <c r="D206" s="190"/>
      <c r="E206" s="191"/>
      <c r="F206" s="192"/>
      <c r="G206" s="197"/>
      <c r="H206" s="193" t="s">
        <v>65</v>
      </c>
      <c r="I206" s="194"/>
      <c r="J206" s="195"/>
      <c r="K206" s="195"/>
      <c r="L206" s="196"/>
    </row>
    <row r="207" spans="1:12" s="119" customFormat="1" ht="28.5" customHeight="1">
      <c r="A207" s="75">
        <v>203</v>
      </c>
      <c r="B207" s="204" t="str">
        <f t="shared" si="7"/>
        <v>UZUN-</v>
      </c>
      <c r="C207" s="190"/>
      <c r="D207" s="190"/>
      <c r="E207" s="191"/>
      <c r="F207" s="192"/>
      <c r="G207" s="197"/>
      <c r="H207" s="193" t="s">
        <v>65</v>
      </c>
      <c r="I207" s="194"/>
      <c r="J207" s="195"/>
      <c r="K207" s="195"/>
      <c r="L207" s="196"/>
    </row>
    <row r="208" spans="1:12" s="119" customFormat="1" ht="28.5" customHeight="1">
      <c r="A208" s="75">
        <v>204</v>
      </c>
      <c r="B208" s="204" t="str">
        <f t="shared" si="7"/>
        <v>UZUN-</v>
      </c>
      <c r="C208" s="190"/>
      <c r="D208" s="190"/>
      <c r="E208" s="191"/>
      <c r="F208" s="192"/>
      <c r="G208" s="197"/>
      <c r="H208" s="193" t="s">
        <v>65</v>
      </c>
      <c r="I208" s="194"/>
      <c r="J208" s="195"/>
      <c r="K208" s="195"/>
      <c r="L208" s="196"/>
    </row>
    <row r="209" spans="1:12" s="119" customFormat="1" ht="28.5" customHeight="1">
      <c r="A209" s="75">
        <v>205</v>
      </c>
      <c r="B209" s="204" t="str">
        <f t="shared" si="7"/>
        <v>UZUN-</v>
      </c>
      <c r="C209" s="190"/>
      <c r="D209" s="190"/>
      <c r="E209" s="191"/>
      <c r="F209" s="192"/>
      <c r="G209" s="197"/>
      <c r="H209" s="193" t="s">
        <v>65</v>
      </c>
      <c r="I209" s="194"/>
      <c r="J209" s="195"/>
      <c r="K209" s="195"/>
      <c r="L209" s="196"/>
    </row>
    <row r="210" spans="1:12" s="119" customFormat="1" ht="28.5" customHeight="1">
      <c r="A210" s="75">
        <v>206</v>
      </c>
      <c r="B210" s="204" t="str">
        <f t="shared" si="7"/>
        <v>UZUN-</v>
      </c>
      <c r="C210" s="190"/>
      <c r="D210" s="190"/>
      <c r="E210" s="191"/>
      <c r="F210" s="192"/>
      <c r="G210" s="197"/>
      <c r="H210" s="193" t="s">
        <v>65</v>
      </c>
      <c r="I210" s="194"/>
      <c r="J210" s="195"/>
      <c r="K210" s="195"/>
      <c r="L210" s="196"/>
    </row>
    <row r="211" spans="1:12" s="119" customFormat="1" ht="28.5" customHeight="1">
      <c r="A211" s="75">
        <v>207</v>
      </c>
      <c r="B211" s="204" t="str">
        <f t="shared" si="7"/>
        <v>UZUN-</v>
      </c>
      <c r="C211" s="190"/>
      <c r="D211" s="190"/>
      <c r="E211" s="191"/>
      <c r="F211" s="192"/>
      <c r="G211" s="197"/>
      <c r="H211" s="193" t="s">
        <v>65</v>
      </c>
      <c r="I211" s="194"/>
      <c r="J211" s="195"/>
      <c r="K211" s="195"/>
      <c r="L211" s="196"/>
    </row>
    <row r="212" spans="1:12" s="119" customFormat="1" ht="28.5" customHeight="1">
      <c r="A212" s="75">
        <v>208</v>
      </c>
      <c r="B212" s="204" t="str">
        <f t="shared" si="7"/>
        <v>ÜÇADIM-</v>
      </c>
      <c r="C212" s="190"/>
      <c r="D212" s="190"/>
      <c r="E212" s="191"/>
      <c r="F212" s="192"/>
      <c r="G212" s="197"/>
      <c r="H212" s="193" t="s">
        <v>215</v>
      </c>
      <c r="I212" s="194"/>
      <c r="J212" s="195"/>
      <c r="K212" s="195"/>
      <c r="L212" s="196"/>
    </row>
    <row r="213" spans="1:12" s="119" customFormat="1" ht="28.5" customHeight="1">
      <c r="A213" s="75">
        <v>209</v>
      </c>
      <c r="B213" s="204" t="str">
        <f t="shared" si="7"/>
        <v>ÜÇADIM-</v>
      </c>
      <c r="C213" s="190"/>
      <c r="D213" s="190"/>
      <c r="E213" s="191"/>
      <c r="F213" s="192"/>
      <c r="G213" s="197"/>
      <c r="H213" s="193" t="s">
        <v>215</v>
      </c>
      <c r="I213" s="194"/>
      <c r="J213" s="195"/>
      <c r="K213" s="195"/>
      <c r="L213" s="196"/>
    </row>
    <row r="214" spans="1:12" s="119" customFormat="1" ht="28.5" customHeight="1">
      <c r="A214" s="75">
        <v>210</v>
      </c>
      <c r="B214" s="204" t="str">
        <f t="shared" si="7"/>
        <v>ÜÇADIM-</v>
      </c>
      <c r="C214" s="190"/>
      <c r="D214" s="190"/>
      <c r="E214" s="191"/>
      <c r="F214" s="192"/>
      <c r="G214" s="197"/>
      <c r="H214" s="193" t="s">
        <v>215</v>
      </c>
      <c r="I214" s="194"/>
      <c r="J214" s="195"/>
      <c r="K214" s="195"/>
      <c r="L214" s="196"/>
    </row>
    <row r="215" spans="1:12" s="119" customFormat="1" ht="28.5" customHeight="1">
      <c r="A215" s="75">
        <v>211</v>
      </c>
      <c r="B215" s="204" t="str">
        <f t="shared" si="7"/>
        <v>ÜÇADIM-</v>
      </c>
      <c r="C215" s="190"/>
      <c r="D215" s="190"/>
      <c r="E215" s="191"/>
      <c r="F215" s="192"/>
      <c r="G215" s="197"/>
      <c r="H215" s="193" t="s">
        <v>215</v>
      </c>
      <c r="I215" s="194"/>
      <c r="J215" s="195"/>
      <c r="K215" s="195"/>
      <c r="L215" s="196"/>
    </row>
    <row r="216" spans="1:12" s="119" customFormat="1" ht="28.5" customHeight="1">
      <c r="A216" s="75">
        <v>212</v>
      </c>
      <c r="B216" s="204" t="str">
        <f t="shared" si="7"/>
        <v>ÜÇADIM-</v>
      </c>
      <c r="C216" s="190"/>
      <c r="D216" s="190"/>
      <c r="E216" s="191"/>
      <c r="F216" s="192"/>
      <c r="G216" s="197"/>
      <c r="H216" s="193" t="s">
        <v>215</v>
      </c>
      <c r="I216" s="194"/>
      <c r="J216" s="195"/>
      <c r="K216" s="195"/>
      <c r="L216" s="196"/>
    </row>
    <row r="217" spans="1:12" s="119" customFormat="1" ht="28.5" customHeight="1">
      <c r="A217" s="75">
        <v>213</v>
      </c>
      <c r="B217" s="204" t="str">
        <f t="shared" si="7"/>
        <v>ÜÇADIM-</v>
      </c>
      <c r="C217" s="190"/>
      <c r="D217" s="190"/>
      <c r="E217" s="191"/>
      <c r="F217" s="192"/>
      <c r="G217" s="197"/>
      <c r="H217" s="193" t="s">
        <v>215</v>
      </c>
      <c r="I217" s="194"/>
      <c r="J217" s="195"/>
      <c r="K217" s="195"/>
      <c r="L217" s="196"/>
    </row>
    <row r="218" spans="1:12" s="119" customFormat="1" ht="28.5" customHeight="1">
      <c r="A218" s="75">
        <v>214</v>
      </c>
      <c r="B218" s="204" t="str">
        <f t="shared" si="7"/>
        <v>ÜÇADIM-</v>
      </c>
      <c r="C218" s="190"/>
      <c r="D218" s="190"/>
      <c r="E218" s="191"/>
      <c r="F218" s="192"/>
      <c r="G218" s="197"/>
      <c r="H218" s="193" t="s">
        <v>215</v>
      </c>
      <c r="I218" s="194"/>
      <c r="J218" s="195"/>
      <c r="K218" s="195"/>
      <c r="L218" s="196"/>
    </row>
    <row r="219" spans="1:12" s="119" customFormat="1" ht="28.5" customHeight="1">
      <c r="A219" s="75">
        <v>215</v>
      </c>
      <c r="B219" s="204" t="str">
        <f t="shared" si="7"/>
        <v>ÜÇADIM-</v>
      </c>
      <c r="C219" s="190"/>
      <c r="D219" s="190"/>
      <c r="E219" s="191"/>
      <c r="F219" s="192"/>
      <c r="G219" s="197"/>
      <c r="H219" s="193" t="s">
        <v>215</v>
      </c>
      <c r="I219" s="194"/>
      <c r="J219" s="195"/>
      <c r="K219" s="195"/>
      <c r="L219" s="196"/>
    </row>
    <row r="220" spans="1:12" s="119" customFormat="1" ht="28.5" customHeight="1">
      <c r="A220" s="75">
        <v>216</v>
      </c>
      <c r="B220" s="204" t="str">
        <f t="shared" si="7"/>
        <v>ÜÇADIM-</v>
      </c>
      <c r="C220" s="190"/>
      <c r="D220" s="190"/>
      <c r="E220" s="191"/>
      <c r="F220" s="192"/>
      <c r="G220" s="197"/>
      <c r="H220" s="193" t="s">
        <v>215</v>
      </c>
      <c r="I220" s="194"/>
      <c r="J220" s="195"/>
      <c r="K220" s="195"/>
      <c r="L220" s="196"/>
    </row>
    <row r="221" spans="1:12" s="119" customFormat="1" ht="28.5" customHeight="1">
      <c r="A221" s="75">
        <v>217</v>
      </c>
      <c r="B221" s="204" t="str">
        <f t="shared" si="7"/>
        <v>ÜÇADIM-</v>
      </c>
      <c r="C221" s="190"/>
      <c r="D221" s="190"/>
      <c r="E221" s="191"/>
      <c r="F221" s="192"/>
      <c r="G221" s="197"/>
      <c r="H221" s="193" t="s">
        <v>215</v>
      </c>
      <c r="I221" s="194"/>
      <c r="J221" s="195"/>
      <c r="K221" s="195"/>
      <c r="L221" s="196"/>
    </row>
    <row r="222" spans="1:12" s="119" customFormat="1" ht="28.5" customHeight="1">
      <c r="A222" s="75">
        <v>218</v>
      </c>
      <c r="B222" s="204" t="str">
        <f t="shared" si="7"/>
        <v>ÜÇADIM-</v>
      </c>
      <c r="C222" s="190"/>
      <c r="D222" s="190"/>
      <c r="E222" s="191"/>
      <c r="F222" s="192"/>
      <c r="G222" s="197"/>
      <c r="H222" s="193" t="s">
        <v>215</v>
      </c>
      <c r="I222" s="194"/>
      <c r="J222" s="195"/>
      <c r="K222" s="195"/>
      <c r="L222" s="196"/>
    </row>
    <row r="223" spans="1:12" s="119" customFormat="1" ht="28.5" customHeight="1">
      <c r="A223" s="75">
        <v>219</v>
      </c>
      <c r="B223" s="204" t="str">
        <f t="shared" si="7"/>
        <v>ÜÇADIM-</v>
      </c>
      <c r="C223" s="190"/>
      <c r="D223" s="190"/>
      <c r="E223" s="191"/>
      <c r="F223" s="192"/>
      <c r="G223" s="197"/>
      <c r="H223" s="193" t="s">
        <v>215</v>
      </c>
      <c r="I223" s="194"/>
      <c r="J223" s="195"/>
      <c r="K223" s="195"/>
      <c r="L223" s="196"/>
    </row>
    <row r="224" spans="1:12" s="119" customFormat="1" ht="28.5" customHeight="1">
      <c r="A224" s="75">
        <v>220</v>
      </c>
      <c r="B224" s="204" t="str">
        <f t="shared" si="7"/>
        <v>ÜÇADIM-</v>
      </c>
      <c r="C224" s="190"/>
      <c r="D224" s="190"/>
      <c r="E224" s="191"/>
      <c r="F224" s="192"/>
      <c r="G224" s="197"/>
      <c r="H224" s="193" t="s">
        <v>215</v>
      </c>
      <c r="I224" s="194"/>
      <c r="J224" s="195"/>
      <c r="K224" s="195"/>
      <c r="L224" s="196"/>
    </row>
    <row r="225" spans="1:12" s="119" customFormat="1" ht="28.5" customHeight="1">
      <c r="A225" s="75">
        <v>221</v>
      </c>
      <c r="B225" s="204" t="str">
        <f t="shared" si="7"/>
        <v>ÜÇADIM-</v>
      </c>
      <c r="C225" s="190"/>
      <c r="D225" s="190"/>
      <c r="E225" s="191"/>
      <c r="F225" s="192"/>
      <c r="G225" s="197"/>
      <c r="H225" s="193" t="s">
        <v>215</v>
      </c>
      <c r="I225" s="194"/>
      <c r="J225" s="195"/>
      <c r="K225" s="195"/>
      <c r="L225" s="196"/>
    </row>
    <row r="226" spans="1:12" s="119" customFormat="1" ht="28.5" customHeight="1">
      <c r="A226" s="75">
        <v>222</v>
      </c>
      <c r="B226" s="204" t="str">
        <f t="shared" si="7"/>
        <v>ÜÇADIM-</v>
      </c>
      <c r="C226" s="190"/>
      <c r="D226" s="190"/>
      <c r="E226" s="191"/>
      <c r="F226" s="192"/>
      <c r="G226" s="197"/>
      <c r="H226" s="193" t="s">
        <v>215</v>
      </c>
      <c r="I226" s="194"/>
      <c r="J226" s="195"/>
      <c r="K226" s="195"/>
      <c r="L226" s="196"/>
    </row>
    <row r="227" spans="1:12" s="119" customFormat="1" ht="28.5" customHeight="1">
      <c r="A227" s="75">
        <v>223</v>
      </c>
      <c r="B227" s="204" t="str">
        <f t="shared" si="7"/>
        <v>ÜÇADIM-</v>
      </c>
      <c r="C227" s="190"/>
      <c r="D227" s="190"/>
      <c r="E227" s="191"/>
      <c r="F227" s="192"/>
      <c r="G227" s="197"/>
      <c r="H227" s="193" t="s">
        <v>215</v>
      </c>
      <c r="I227" s="194"/>
      <c r="J227" s="195"/>
      <c r="K227" s="195"/>
      <c r="L227" s="196"/>
    </row>
    <row r="228" spans="1:12" s="119" customFormat="1" ht="28.5" customHeight="1">
      <c r="A228" s="75">
        <v>224</v>
      </c>
      <c r="B228" s="204" t="str">
        <f t="shared" si="7"/>
        <v>YÜKSEK-</v>
      </c>
      <c r="C228" s="190"/>
      <c r="D228" s="190"/>
      <c r="E228" s="191"/>
      <c r="F228" s="192"/>
      <c r="G228" s="197"/>
      <c r="H228" s="193" t="s">
        <v>66</v>
      </c>
      <c r="I228" s="194"/>
      <c r="J228" s="195"/>
      <c r="K228" s="195"/>
      <c r="L228" s="196"/>
    </row>
    <row r="229" spans="1:12" s="119" customFormat="1" ht="28.5" customHeight="1">
      <c r="A229" s="75">
        <v>225</v>
      </c>
      <c r="B229" s="204" t="str">
        <f t="shared" si="7"/>
        <v>YÜKSEK-</v>
      </c>
      <c r="C229" s="190"/>
      <c r="D229" s="190"/>
      <c r="E229" s="191"/>
      <c r="F229" s="192"/>
      <c r="G229" s="197"/>
      <c r="H229" s="193" t="s">
        <v>66</v>
      </c>
      <c r="I229" s="194"/>
      <c r="J229" s="195"/>
      <c r="K229" s="195"/>
      <c r="L229" s="196"/>
    </row>
    <row r="230" spans="1:12" s="119" customFormat="1" ht="28.5" customHeight="1">
      <c r="A230" s="75">
        <v>226</v>
      </c>
      <c r="B230" s="204" t="str">
        <f t="shared" si="7"/>
        <v>YÜKSEK-</v>
      </c>
      <c r="C230" s="190"/>
      <c r="D230" s="190"/>
      <c r="E230" s="191"/>
      <c r="F230" s="192"/>
      <c r="G230" s="197"/>
      <c r="H230" s="193" t="s">
        <v>66</v>
      </c>
      <c r="I230" s="194"/>
      <c r="J230" s="195"/>
      <c r="K230" s="195"/>
      <c r="L230" s="196"/>
    </row>
    <row r="231" spans="1:12" s="119" customFormat="1" ht="28.5" customHeight="1">
      <c r="A231" s="75">
        <v>227</v>
      </c>
      <c r="B231" s="204" t="str">
        <f t="shared" si="7"/>
        <v>YÜKSEK-</v>
      </c>
      <c r="C231" s="190"/>
      <c r="D231" s="190"/>
      <c r="E231" s="191"/>
      <c r="F231" s="192"/>
      <c r="G231" s="197"/>
      <c r="H231" s="193" t="s">
        <v>66</v>
      </c>
      <c r="I231" s="194"/>
      <c r="J231" s="195"/>
      <c r="K231" s="195"/>
      <c r="L231" s="196"/>
    </row>
    <row r="232" spans="1:12" s="119" customFormat="1" ht="28.5" customHeight="1">
      <c r="A232" s="75">
        <v>228</v>
      </c>
      <c r="B232" s="204" t="str">
        <f t="shared" si="7"/>
        <v>YÜKSEK-</v>
      </c>
      <c r="C232" s="190"/>
      <c r="D232" s="190"/>
      <c r="E232" s="191"/>
      <c r="F232" s="192"/>
      <c r="G232" s="197"/>
      <c r="H232" s="193" t="s">
        <v>66</v>
      </c>
      <c r="I232" s="194"/>
      <c r="J232" s="195"/>
      <c r="K232" s="195"/>
      <c r="L232" s="196"/>
    </row>
    <row r="233" spans="1:12" s="119" customFormat="1" ht="28.5" customHeight="1">
      <c r="A233" s="75">
        <v>229</v>
      </c>
      <c r="B233" s="204" t="str">
        <f t="shared" si="7"/>
        <v>YÜKSEK-</v>
      </c>
      <c r="C233" s="190"/>
      <c r="D233" s="190"/>
      <c r="E233" s="191"/>
      <c r="F233" s="192"/>
      <c r="G233" s="197"/>
      <c r="H233" s="193" t="s">
        <v>66</v>
      </c>
      <c r="I233" s="194"/>
      <c r="J233" s="195"/>
      <c r="K233" s="195"/>
      <c r="L233" s="196"/>
    </row>
    <row r="234" spans="1:12" s="119" customFormat="1" ht="28.5" customHeight="1">
      <c r="A234" s="75">
        <v>230</v>
      </c>
      <c r="B234" s="204" t="str">
        <f t="shared" si="7"/>
        <v>YÜKSEK-</v>
      </c>
      <c r="C234" s="190"/>
      <c r="D234" s="190"/>
      <c r="E234" s="191"/>
      <c r="F234" s="192"/>
      <c r="G234" s="197"/>
      <c r="H234" s="193" t="s">
        <v>66</v>
      </c>
      <c r="I234" s="194"/>
      <c r="J234" s="195"/>
      <c r="K234" s="195"/>
      <c r="L234" s="196"/>
    </row>
    <row r="235" spans="1:12" s="119" customFormat="1" ht="28.5" customHeight="1">
      <c r="A235" s="75">
        <v>231</v>
      </c>
      <c r="B235" s="204" t="str">
        <f t="shared" si="7"/>
        <v>YÜKSEK-</v>
      </c>
      <c r="C235" s="190"/>
      <c r="D235" s="190"/>
      <c r="E235" s="191"/>
      <c r="F235" s="192"/>
      <c r="G235" s="197"/>
      <c r="H235" s="193" t="s">
        <v>66</v>
      </c>
      <c r="I235" s="194"/>
      <c r="J235" s="195"/>
      <c r="K235" s="195"/>
      <c r="L235" s="196"/>
    </row>
    <row r="236" spans="1:12" s="119" customFormat="1" ht="28.5" customHeight="1">
      <c r="A236" s="75">
        <v>232</v>
      </c>
      <c r="B236" s="204" t="str">
        <f t="shared" si="7"/>
        <v>YÜKSEK-</v>
      </c>
      <c r="C236" s="190"/>
      <c r="D236" s="190"/>
      <c r="E236" s="191"/>
      <c r="F236" s="192"/>
      <c r="G236" s="197"/>
      <c r="H236" s="193" t="s">
        <v>66</v>
      </c>
      <c r="I236" s="194"/>
      <c r="J236" s="195"/>
      <c r="K236" s="195"/>
      <c r="L236" s="196"/>
    </row>
    <row r="237" spans="1:12" s="119" customFormat="1" ht="28.5" customHeight="1">
      <c r="A237" s="75">
        <v>233</v>
      </c>
      <c r="B237" s="204" t="str">
        <f t="shared" ref="B237:B251" si="8">CONCATENATE(H237,"-",L237)</f>
        <v>YÜKSEK-</v>
      </c>
      <c r="C237" s="190"/>
      <c r="D237" s="190"/>
      <c r="E237" s="191"/>
      <c r="F237" s="192"/>
      <c r="G237" s="197"/>
      <c r="H237" s="193" t="s">
        <v>66</v>
      </c>
      <c r="I237" s="194"/>
      <c r="J237" s="195"/>
      <c r="K237" s="195"/>
      <c r="L237" s="196"/>
    </row>
    <row r="238" spans="1:12" s="119" customFormat="1" ht="28.5" customHeight="1">
      <c r="A238" s="75">
        <v>234</v>
      </c>
      <c r="B238" s="204" t="str">
        <f t="shared" si="8"/>
        <v>YÜKSEK-</v>
      </c>
      <c r="C238" s="190"/>
      <c r="D238" s="190"/>
      <c r="E238" s="191"/>
      <c r="F238" s="192"/>
      <c r="G238" s="197"/>
      <c r="H238" s="193" t="s">
        <v>66</v>
      </c>
      <c r="I238" s="194"/>
      <c r="J238" s="195"/>
      <c r="K238" s="195"/>
      <c r="L238" s="196"/>
    </row>
    <row r="239" spans="1:12" s="119" customFormat="1" ht="28.5" customHeight="1">
      <c r="A239" s="75">
        <v>235</v>
      </c>
      <c r="B239" s="204" t="str">
        <f t="shared" si="8"/>
        <v>YÜKSEK-</v>
      </c>
      <c r="C239" s="190"/>
      <c r="D239" s="190"/>
      <c r="E239" s="191"/>
      <c r="F239" s="192"/>
      <c r="G239" s="197"/>
      <c r="H239" s="193" t="s">
        <v>66</v>
      </c>
      <c r="I239" s="194"/>
      <c r="J239" s="195"/>
      <c r="K239" s="195"/>
      <c r="L239" s="196"/>
    </row>
    <row r="240" spans="1:12" s="119" customFormat="1" ht="28.5" customHeight="1">
      <c r="A240" s="75">
        <v>236</v>
      </c>
      <c r="B240" s="204" t="str">
        <f t="shared" si="8"/>
        <v>YÜKSEK-</v>
      </c>
      <c r="C240" s="190"/>
      <c r="D240" s="190"/>
      <c r="E240" s="191"/>
      <c r="F240" s="192"/>
      <c r="G240" s="197"/>
      <c r="H240" s="193" t="s">
        <v>66</v>
      </c>
      <c r="I240" s="194"/>
      <c r="J240" s="195"/>
      <c r="K240" s="195"/>
      <c r="L240" s="196"/>
    </row>
    <row r="241" spans="1:12" s="119" customFormat="1" ht="28.5" customHeight="1">
      <c r="A241" s="75">
        <v>237</v>
      </c>
      <c r="B241" s="204" t="str">
        <f t="shared" si="8"/>
        <v>SIRIK-</v>
      </c>
      <c r="C241" s="190"/>
      <c r="D241" s="190"/>
      <c r="E241" s="191"/>
      <c r="F241" s="192"/>
      <c r="G241" s="197"/>
      <c r="H241" s="193" t="s">
        <v>216</v>
      </c>
      <c r="I241" s="194"/>
      <c r="J241" s="195"/>
      <c r="K241" s="195"/>
      <c r="L241" s="196"/>
    </row>
    <row r="242" spans="1:12" s="119" customFormat="1" ht="28.5" customHeight="1">
      <c r="A242" s="75">
        <v>238</v>
      </c>
      <c r="B242" s="204" t="str">
        <f t="shared" si="8"/>
        <v>SIRIK-</v>
      </c>
      <c r="C242" s="190"/>
      <c r="D242" s="190"/>
      <c r="E242" s="191"/>
      <c r="F242" s="192"/>
      <c r="G242" s="197"/>
      <c r="H242" s="193" t="s">
        <v>216</v>
      </c>
      <c r="I242" s="194"/>
      <c r="J242" s="195"/>
      <c r="K242" s="195"/>
      <c r="L242" s="196"/>
    </row>
    <row r="243" spans="1:12" s="119" customFormat="1" ht="28.5" customHeight="1">
      <c r="A243" s="75">
        <v>239</v>
      </c>
      <c r="B243" s="204" t="str">
        <f t="shared" si="8"/>
        <v>SIRIK-</v>
      </c>
      <c r="C243" s="190"/>
      <c r="D243" s="190"/>
      <c r="E243" s="191"/>
      <c r="F243" s="192"/>
      <c r="G243" s="197"/>
      <c r="H243" s="193" t="s">
        <v>216</v>
      </c>
      <c r="I243" s="194"/>
      <c r="J243" s="195"/>
      <c r="K243" s="195"/>
      <c r="L243" s="196"/>
    </row>
    <row r="244" spans="1:12" s="119" customFormat="1" ht="28.5" customHeight="1">
      <c r="A244" s="75">
        <v>240</v>
      </c>
      <c r="B244" s="204" t="str">
        <f t="shared" si="8"/>
        <v>SIRIK-</v>
      </c>
      <c r="C244" s="190"/>
      <c r="D244" s="190"/>
      <c r="E244" s="191"/>
      <c r="F244" s="192"/>
      <c r="G244" s="197"/>
      <c r="H244" s="193" t="s">
        <v>216</v>
      </c>
      <c r="I244" s="194"/>
      <c r="J244" s="195"/>
      <c r="K244" s="195"/>
      <c r="L244" s="196"/>
    </row>
    <row r="245" spans="1:12" s="119" customFormat="1" ht="28.5" customHeight="1">
      <c r="A245" s="75">
        <v>241</v>
      </c>
      <c r="B245" s="204" t="str">
        <f t="shared" si="8"/>
        <v>SIRIK-</v>
      </c>
      <c r="C245" s="190"/>
      <c r="D245" s="190"/>
      <c r="E245" s="191"/>
      <c r="F245" s="192"/>
      <c r="G245" s="197"/>
      <c r="H245" s="193" t="s">
        <v>216</v>
      </c>
      <c r="I245" s="194"/>
      <c r="J245" s="195"/>
      <c r="K245" s="195"/>
      <c r="L245" s="196"/>
    </row>
    <row r="246" spans="1:12" s="119" customFormat="1" ht="28.5" customHeight="1">
      <c r="A246" s="75">
        <v>242</v>
      </c>
      <c r="B246" s="204" t="str">
        <f t="shared" si="8"/>
        <v>SIRIK-</v>
      </c>
      <c r="C246" s="190"/>
      <c r="D246" s="190"/>
      <c r="E246" s="191"/>
      <c r="F246" s="192"/>
      <c r="G246" s="197"/>
      <c r="H246" s="193" t="s">
        <v>216</v>
      </c>
      <c r="I246" s="194"/>
      <c r="J246" s="195"/>
      <c r="K246" s="195"/>
      <c r="L246" s="196"/>
    </row>
    <row r="247" spans="1:12" s="119" customFormat="1" ht="28.5" customHeight="1">
      <c r="A247" s="75">
        <v>243</v>
      </c>
      <c r="B247" s="204" t="str">
        <f t="shared" si="8"/>
        <v>SIRIK-</v>
      </c>
      <c r="C247" s="190"/>
      <c r="D247" s="190"/>
      <c r="E247" s="191"/>
      <c r="F247" s="192"/>
      <c r="G247" s="197"/>
      <c r="H247" s="193" t="s">
        <v>216</v>
      </c>
      <c r="I247" s="194"/>
      <c r="J247" s="195"/>
      <c r="K247" s="195"/>
      <c r="L247" s="196"/>
    </row>
    <row r="248" spans="1:12" s="119" customFormat="1" ht="28.5" customHeight="1">
      <c r="A248" s="75">
        <v>244</v>
      </c>
      <c r="B248" s="204" t="str">
        <f t="shared" si="8"/>
        <v>SIRIK-</v>
      </c>
      <c r="C248" s="190"/>
      <c r="D248" s="190"/>
      <c r="E248" s="191"/>
      <c r="F248" s="192"/>
      <c r="G248" s="197"/>
      <c r="H248" s="193" t="s">
        <v>216</v>
      </c>
      <c r="I248" s="194"/>
      <c r="J248" s="195"/>
      <c r="K248" s="195"/>
      <c r="L248" s="196"/>
    </row>
    <row r="249" spans="1:12" s="119" customFormat="1" ht="28.5" customHeight="1">
      <c r="A249" s="75">
        <v>245</v>
      </c>
      <c r="B249" s="204" t="str">
        <f t="shared" si="8"/>
        <v>SIRIK-</v>
      </c>
      <c r="C249" s="190"/>
      <c r="D249" s="190"/>
      <c r="E249" s="191"/>
      <c r="F249" s="192"/>
      <c r="G249" s="197"/>
      <c r="H249" s="193" t="s">
        <v>216</v>
      </c>
      <c r="I249" s="194"/>
      <c r="J249" s="195"/>
      <c r="K249" s="195"/>
      <c r="L249" s="196"/>
    </row>
    <row r="250" spans="1:12" s="119" customFormat="1" ht="28.5" customHeight="1">
      <c r="A250" s="75">
        <v>247</v>
      </c>
      <c r="B250" s="204" t="str">
        <f t="shared" si="8"/>
        <v>YÜRÜYÜŞ-</v>
      </c>
      <c r="C250" s="190"/>
      <c r="D250" s="190"/>
      <c r="E250" s="191"/>
      <c r="F250" s="192"/>
      <c r="G250" s="197"/>
      <c r="H250" s="193" t="s">
        <v>806</v>
      </c>
      <c r="I250" s="194"/>
      <c r="J250" s="195"/>
      <c r="K250" s="195"/>
      <c r="L250" s="196"/>
    </row>
    <row r="251" spans="1:12" s="119" customFormat="1" ht="28.5" customHeight="1">
      <c r="A251" s="75">
        <v>248</v>
      </c>
      <c r="B251" s="204" t="str">
        <f t="shared" si="8"/>
        <v>YÜRÜYÜŞ-</v>
      </c>
      <c r="C251" s="190"/>
      <c r="D251" s="190"/>
      <c r="E251" s="191"/>
      <c r="F251" s="192"/>
      <c r="G251" s="197"/>
      <c r="H251" s="193" t="s">
        <v>806</v>
      </c>
      <c r="I251" s="194"/>
      <c r="J251" s="195"/>
      <c r="K251" s="195"/>
      <c r="L251" s="196"/>
    </row>
  </sheetData>
  <autoFilter ref="A3:L251"/>
  <mergeCells count="3">
    <mergeCell ref="A1:L1"/>
    <mergeCell ref="A2:F2"/>
    <mergeCell ref="I2:L2"/>
  </mergeCells>
  <conditionalFormatting sqref="E4:E698">
    <cfRule type="cellIs" dxfId="113" priority="54" stopIfTrue="1" operator="between">
      <formula>35065</formula>
      <formula>36160</formula>
    </cfRule>
  </conditionalFormatting>
  <printOptions horizontalCentered="1"/>
  <pageMargins left="0.23622047244094491" right="0.23622047244094491" top="0.62992125984251968" bottom="0.23622047244094491" header="0.35433070866141736" footer="0.15748031496062992"/>
  <pageSetup paperSize="9" scale="47" orientation="portrait" horizontalDpi="300" verticalDpi="300" r:id="rId1"/>
  <headerFooter alignWithMargins="0"/>
  <rowBreaks count="2" manualBreakCount="2">
    <brk id="51" max="11" man="1"/>
    <brk id="147" max="11" man="1"/>
  </rowBreaks>
</worksheet>
</file>

<file path=xl/worksheets/sheet30.xml><?xml version="1.0" encoding="utf-8"?>
<worksheet xmlns="http://schemas.openxmlformats.org/spreadsheetml/2006/main" xmlns:r="http://schemas.openxmlformats.org/officeDocument/2006/relationships">
  <sheetPr>
    <tabColor rgb="FFFF0000"/>
  </sheetPr>
  <dimension ref="A1:R119"/>
  <sheetViews>
    <sheetView view="pageBreakPreview" zoomScale="80" zoomScaleNormal="100" zoomScaleSheetLayoutView="80" workbookViewId="0">
      <selection activeCell="O24" sqref="O24"/>
    </sheetView>
  </sheetViews>
  <sheetFormatPr defaultRowHeight="12.75"/>
  <cols>
    <col min="1" max="1" width="4.85546875" style="22" customWidth="1"/>
    <col min="2" max="2" width="15" style="22" bestFit="1" customWidth="1"/>
    <col min="3" max="3" width="8" style="22" bestFit="1" customWidth="1"/>
    <col min="4" max="4" width="13.28515625" style="20" bestFit="1" customWidth="1"/>
    <col min="5" max="5" width="35.7109375" style="45" bestFit="1" customWidth="1"/>
    <col min="6" max="6" width="33.140625" style="45" customWidth="1"/>
    <col min="7" max="7" width="2.140625" style="20" customWidth="1"/>
    <col min="8" max="8" width="7.7109375" style="22" customWidth="1"/>
    <col min="9" max="9" width="14" style="22" customWidth="1"/>
    <col min="10" max="10" width="7.7109375" style="22" customWidth="1"/>
    <col min="11" max="11" width="12.42578125" style="24" customWidth="1"/>
    <col min="12" max="12" width="23.140625" style="49" customWidth="1"/>
    <col min="13" max="13" width="32.140625" style="49" customWidth="1"/>
    <col min="14" max="14" width="5.7109375" style="20" customWidth="1"/>
    <col min="15" max="16" width="9.140625" style="20"/>
    <col min="17" max="17" width="9.140625" style="220" hidden="1" customWidth="1"/>
    <col min="18" max="18" width="9.140625" style="218" hidden="1" customWidth="1"/>
    <col min="19" max="16384" width="9.140625" style="20"/>
  </cols>
  <sheetData>
    <row r="1" spans="1:18" s="10" customFormat="1" ht="51" customHeight="1">
      <c r="A1" s="556" t="str">
        <f>('YARIŞMA BİLGİLERİ'!A2)</f>
        <v>Türkiye Üniversite Sporları Federasyonu
Ankara</v>
      </c>
      <c r="B1" s="556"/>
      <c r="C1" s="556"/>
      <c r="D1" s="556"/>
      <c r="E1" s="556"/>
      <c r="F1" s="556"/>
      <c r="G1" s="556"/>
      <c r="H1" s="556"/>
      <c r="I1" s="556"/>
      <c r="J1" s="556"/>
      <c r="K1" s="556"/>
      <c r="L1" s="556"/>
      <c r="M1" s="556"/>
      <c r="Q1" s="216">
        <v>1160</v>
      </c>
      <c r="R1" s="215">
        <v>100</v>
      </c>
    </row>
    <row r="2" spans="1:18" s="10" customFormat="1" ht="24.75" customHeight="1">
      <c r="A2" s="557" t="str">
        <f>'YARIŞMA BİLGİLERİ'!F19</f>
        <v>Türkiye Üniversiteler Atletizm Şampiyonası</v>
      </c>
      <c r="B2" s="557"/>
      <c r="C2" s="557"/>
      <c r="D2" s="557"/>
      <c r="E2" s="557"/>
      <c r="F2" s="557"/>
      <c r="G2" s="557"/>
      <c r="H2" s="557"/>
      <c r="I2" s="557"/>
      <c r="J2" s="557"/>
      <c r="K2" s="557"/>
      <c r="L2" s="557"/>
      <c r="M2" s="557"/>
      <c r="Q2" s="216">
        <v>1162</v>
      </c>
      <c r="R2" s="215">
        <v>99</v>
      </c>
    </row>
    <row r="3" spans="1:18" s="11" customFormat="1" ht="21.75" customHeight="1">
      <c r="A3" s="558" t="s">
        <v>100</v>
      </c>
      <c r="B3" s="558"/>
      <c r="C3" s="558"/>
      <c r="D3" s="558"/>
      <c r="E3" s="318" t="s">
        <v>439</v>
      </c>
      <c r="F3" s="319" t="s">
        <v>991</v>
      </c>
      <c r="G3" s="565" t="str">
        <f>'YARIŞMA PROGRAMI'!E35</f>
        <v>44,71-Milli Takım</v>
      </c>
      <c r="H3" s="606"/>
      <c r="I3" s="606"/>
      <c r="J3" s="606"/>
      <c r="K3" s="606"/>
      <c r="L3" s="314" t="s">
        <v>303</v>
      </c>
      <c r="M3" s="317" t="str">
        <f>'YARIŞMA PROGRAMI'!F35</f>
        <v>46.35-ANADOLU ÜNİ.</v>
      </c>
      <c r="Q3" s="216">
        <v>1164</v>
      </c>
      <c r="R3" s="215">
        <v>98</v>
      </c>
    </row>
    <row r="4" spans="1:18" s="11" customFormat="1" ht="17.25" customHeight="1">
      <c r="A4" s="555" t="s">
        <v>90</v>
      </c>
      <c r="B4" s="555"/>
      <c r="C4" s="555"/>
      <c r="D4" s="555"/>
      <c r="E4" s="563" t="str">
        <f>'YARIŞMA BİLGİLERİ'!F21</f>
        <v>Bayanlar</v>
      </c>
      <c r="F4" s="563"/>
      <c r="G4" s="28"/>
      <c r="H4" s="28"/>
      <c r="I4" s="28"/>
      <c r="J4" s="28"/>
      <c r="K4" s="29"/>
      <c r="L4" s="74" t="s">
        <v>98</v>
      </c>
      <c r="M4" s="316" t="str">
        <f>'YARIŞMA PROGRAMI'!B35</f>
        <v>10 Mayıs 2015 - 19.30</v>
      </c>
      <c r="Q4" s="216">
        <v>1166</v>
      </c>
      <c r="R4" s="215">
        <v>97</v>
      </c>
    </row>
    <row r="5" spans="1:18" s="18" customFormat="1" ht="24" customHeight="1">
      <c r="A5" s="230" t="s">
        <v>15</v>
      </c>
      <c r="B5" s="231"/>
      <c r="C5" s="231"/>
      <c r="D5" s="231"/>
      <c r="E5" s="231"/>
      <c r="F5" s="231"/>
      <c r="H5" s="230" t="s">
        <v>16</v>
      </c>
      <c r="I5" s="231"/>
      <c r="J5" s="231"/>
      <c r="K5" s="231"/>
      <c r="L5" s="231"/>
      <c r="M5" s="231"/>
      <c r="Q5" s="220">
        <v>21364</v>
      </c>
      <c r="R5" s="218">
        <v>95</v>
      </c>
    </row>
    <row r="6" spans="1:18" ht="25.5">
      <c r="A6" s="43" t="s">
        <v>11</v>
      </c>
      <c r="B6" s="40" t="s">
        <v>87</v>
      </c>
      <c r="C6" s="40" t="s">
        <v>86</v>
      </c>
      <c r="D6" s="41" t="s">
        <v>12</v>
      </c>
      <c r="E6" s="42" t="s">
        <v>13</v>
      </c>
      <c r="F6" s="42" t="s">
        <v>295</v>
      </c>
      <c r="G6" s="19"/>
      <c r="H6" s="43" t="s">
        <v>11</v>
      </c>
      <c r="I6" s="40" t="s">
        <v>87</v>
      </c>
      <c r="J6" s="40" t="s">
        <v>86</v>
      </c>
      <c r="K6" s="41" t="s">
        <v>12</v>
      </c>
      <c r="L6" s="42" t="s">
        <v>13</v>
      </c>
      <c r="M6" s="42" t="s">
        <v>295</v>
      </c>
      <c r="Q6" s="220">
        <v>21394</v>
      </c>
      <c r="R6" s="218">
        <v>94</v>
      </c>
    </row>
    <row r="7" spans="1:18" s="18" customFormat="1" ht="22.5" customHeight="1">
      <c r="A7" s="66">
        <v>1</v>
      </c>
      <c r="B7" s="200" t="s">
        <v>236</v>
      </c>
      <c r="C7" s="239" t="str">
        <f>IF(ISERROR(VLOOKUP(B7,#REF!,2,0)),"",(VLOOKUP(B7,#REF!,2,0)))</f>
        <v/>
      </c>
      <c r="D7" s="237" t="str">
        <f>IF(ISERROR(VLOOKUP(B7,#REF!,4,0)),"",(VLOOKUP(B7,#REF!,4,0)))</f>
        <v/>
      </c>
      <c r="E7" s="201" t="str">
        <f>IF(ISERROR(VLOOKUP(B7,#REF!,5,0)),"",(VLOOKUP(B7,#REF!,5,0)))</f>
        <v/>
      </c>
      <c r="F7" s="201" t="str">
        <f>IF(ISERROR(VLOOKUP(B7,#REF!,6,0)),"",(VLOOKUP(B7,#REF!,6,0)))</f>
        <v/>
      </c>
      <c r="G7" s="21"/>
      <c r="H7" s="66">
        <v>1</v>
      </c>
      <c r="I7" s="200" t="s">
        <v>244</v>
      </c>
      <c r="J7" s="239" t="str">
        <f>IF(ISERROR(VLOOKUP(I7,#REF!,2,0)),"",(VLOOKUP(I7,#REF!,2,0)))</f>
        <v/>
      </c>
      <c r="K7" s="237" t="str">
        <f>IF(ISERROR(VLOOKUP(I7,#REF!,4,0)),"",(VLOOKUP(I7,#REF!,4,0)))</f>
        <v/>
      </c>
      <c r="L7" s="201" t="str">
        <f>IF(ISERROR(VLOOKUP(I7,#REF!,5,0)),"",(VLOOKUP(I7,#REF!,5,0)))</f>
        <v/>
      </c>
      <c r="M7" s="201" t="str">
        <f>IF(ISERROR(VLOOKUP(I7,#REF!,6,0)),"",(VLOOKUP(I7,#REF!,6,0)))</f>
        <v/>
      </c>
      <c r="Q7" s="220">
        <v>21424</v>
      </c>
      <c r="R7" s="218">
        <v>93</v>
      </c>
    </row>
    <row r="8" spans="1:18" s="18" customFormat="1" ht="22.5" customHeight="1">
      <c r="A8" s="66">
        <v>2</v>
      </c>
      <c r="B8" s="200" t="s">
        <v>237</v>
      </c>
      <c r="C8" s="239" t="str">
        <f>IF(ISERROR(VLOOKUP(B8,#REF!,2,0)),"",(VLOOKUP(B8,#REF!,2,0)))</f>
        <v/>
      </c>
      <c r="D8" s="237" t="str">
        <f>IF(ISERROR(VLOOKUP(B8,#REF!,4,0)),"",(VLOOKUP(B8,#REF!,4,0)))</f>
        <v/>
      </c>
      <c r="E8" s="201" t="str">
        <f>IF(ISERROR(VLOOKUP(B8,#REF!,5,0)),"",(VLOOKUP(B8,#REF!,5,0)))</f>
        <v/>
      </c>
      <c r="F8" s="201" t="str">
        <f>IF(ISERROR(VLOOKUP(B8,#REF!,6,0)),"",(VLOOKUP(B8,#REF!,6,0)))</f>
        <v/>
      </c>
      <c r="G8" s="21"/>
      <c r="H8" s="66">
        <v>2</v>
      </c>
      <c r="I8" s="200" t="s">
        <v>245</v>
      </c>
      <c r="J8" s="239" t="str">
        <f>IF(ISERROR(VLOOKUP(I8,#REF!,2,0)),"",(VLOOKUP(I8,#REF!,2,0)))</f>
        <v/>
      </c>
      <c r="K8" s="237" t="str">
        <f>IF(ISERROR(VLOOKUP(I8,#REF!,4,0)),"",(VLOOKUP(I8,#REF!,4,0)))</f>
        <v/>
      </c>
      <c r="L8" s="201" t="str">
        <f>IF(ISERROR(VLOOKUP(I8,#REF!,5,0)),"",(VLOOKUP(I8,#REF!,5,0)))</f>
        <v/>
      </c>
      <c r="M8" s="201" t="str">
        <f>IF(ISERROR(VLOOKUP(I8,#REF!,6,0)),"",(VLOOKUP(I8,#REF!,6,0)))</f>
        <v/>
      </c>
      <c r="Q8" s="220">
        <v>21454</v>
      </c>
      <c r="R8" s="218">
        <v>92</v>
      </c>
    </row>
    <row r="9" spans="1:18" s="18" customFormat="1" ht="22.5" customHeight="1">
      <c r="A9" s="66">
        <v>3</v>
      </c>
      <c r="B9" s="200" t="s">
        <v>238</v>
      </c>
      <c r="C9" s="239" t="str">
        <f>IF(ISERROR(VLOOKUP(B9,#REF!,2,0)),"",(VLOOKUP(B9,#REF!,2,0)))</f>
        <v/>
      </c>
      <c r="D9" s="237" t="str">
        <f>IF(ISERROR(VLOOKUP(B9,#REF!,4,0)),"",(VLOOKUP(B9,#REF!,4,0)))</f>
        <v/>
      </c>
      <c r="E9" s="201" t="str">
        <f>IF(ISERROR(VLOOKUP(B9,#REF!,5,0)),"",(VLOOKUP(B9,#REF!,5,0)))</f>
        <v/>
      </c>
      <c r="F9" s="201" t="str">
        <f>IF(ISERROR(VLOOKUP(B9,#REF!,6,0)),"",(VLOOKUP(B9,#REF!,6,0)))</f>
        <v/>
      </c>
      <c r="G9" s="21"/>
      <c r="H9" s="66">
        <v>3</v>
      </c>
      <c r="I9" s="200" t="s">
        <v>246</v>
      </c>
      <c r="J9" s="239" t="str">
        <f>IF(ISERROR(VLOOKUP(I9,#REF!,2,0)),"",(VLOOKUP(I9,#REF!,2,0)))</f>
        <v/>
      </c>
      <c r="K9" s="237" t="str">
        <f>IF(ISERROR(VLOOKUP(I9,#REF!,4,0)),"",(VLOOKUP(I9,#REF!,4,0)))</f>
        <v/>
      </c>
      <c r="L9" s="201" t="str">
        <f>IF(ISERROR(VLOOKUP(I9,#REF!,5,0)),"",(VLOOKUP(I9,#REF!,5,0)))</f>
        <v/>
      </c>
      <c r="M9" s="201" t="str">
        <f>IF(ISERROR(VLOOKUP(I9,#REF!,6,0)),"",(VLOOKUP(I9,#REF!,6,0)))</f>
        <v/>
      </c>
      <c r="Q9" s="220">
        <v>21484</v>
      </c>
      <c r="R9" s="218">
        <v>91</v>
      </c>
    </row>
    <row r="10" spans="1:18" s="18" customFormat="1" ht="22.5" customHeight="1">
      <c r="A10" s="66">
        <v>4</v>
      </c>
      <c r="B10" s="200" t="s">
        <v>239</v>
      </c>
      <c r="C10" s="239" t="str">
        <f>IF(ISERROR(VLOOKUP(B10,#REF!,2,0)),"",(VLOOKUP(B10,#REF!,2,0)))</f>
        <v/>
      </c>
      <c r="D10" s="237" t="str">
        <f>IF(ISERROR(VLOOKUP(B10,#REF!,4,0)),"",(VLOOKUP(B10,#REF!,4,0)))</f>
        <v/>
      </c>
      <c r="E10" s="201" t="str">
        <f>IF(ISERROR(VLOOKUP(B10,#REF!,5,0)),"",(VLOOKUP(B10,#REF!,5,0)))</f>
        <v/>
      </c>
      <c r="F10" s="201" t="str">
        <f>IF(ISERROR(VLOOKUP(B10,#REF!,6,0)),"",(VLOOKUP(B10,#REF!,6,0)))</f>
        <v/>
      </c>
      <c r="G10" s="21"/>
      <c r="H10" s="66">
        <v>4</v>
      </c>
      <c r="I10" s="200" t="s">
        <v>247</v>
      </c>
      <c r="J10" s="239" t="str">
        <f>IF(ISERROR(VLOOKUP(I10,#REF!,2,0)),"",(VLOOKUP(I10,#REF!,2,0)))</f>
        <v/>
      </c>
      <c r="K10" s="237" t="str">
        <f>IF(ISERROR(VLOOKUP(I10,#REF!,4,0)),"",(VLOOKUP(I10,#REF!,4,0)))</f>
        <v/>
      </c>
      <c r="L10" s="201" t="str">
        <f>IF(ISERROR(VLOOKUP(I10,#REF!,5,0)),"",(VLOOKUP(I10,#REF!,5,0)))</f>
        <v/>
      </c>
      <c r="M10" s="201" t="str">
        <f>IF(ISERROR(VLOOKUP(I10,#REF!,6,0)),"",(VLOOKUP(I10,#REF!,6,0)))</f>
        <v/>
      </c>
      <c r="Q10" s="220">
        <v>21514</v>
      </c>
      <c r="R10" s="218">
        <v>90</v>
      </c>
    </row>
    <row r="11" spans="1:18" s="18" customFormat="1" ht="22.5" customHeight="1">
      <c r="A11" s="66">
        <v>5</v>
      </c>
      <c r="B11" s="200" t="s">
        <v>240</v>
      </c>
      <c r="C11" s="239" t="str">
        <f>IF(ISERROR(VLOOKUP(B11,#REF!,2,0)),"",(VLOOKUP(B11,#REF!,2,0)))</f>
        <v/>
      </c>
      <c r="D11" s="237" t="str">
        <f>IF(ISERROR(VLOOKUP(B11,#REF!,4,0)),"",(VLOOKUP(B11,#REF!,4,0)))</f>
        <v/>
      </c>
      <c r="E11" s="201" t="str">
        <f>IF(ISERROR(VLOOKUP(B11,#REF!,5,0)),"",(VLOOKUP(B11,#REF!,5,0)))</f>
        <v/>
      </c>
      <c r="F11" s="201" t="str">
        <f>IF(ISERROR(VLOOKUP(B11,#REF!,6,0)),"",(VLOOKUP(B11,#REF!,6,0)))</f>
        <v/>
      </c>
      <c r="G11" s="21"/>
      <c r="H11" s="66">
        <v>5</v>
      </c>
      <c r="I11" s="200" t="s">
        <v>248</v>
      </c>
      <c r="J11" s="239" t="str">
        <f>IF(ISERROR(VLOOKUP(I11,#REF!,2,0)),"",(VLOOKUP(I11,#REF!,2,0)))</f>
        <v/>
      </c>
      <c r="K11" s="237" t="str">
        <f>IF(ISERROR(VLOOKUP(I11,#REF!,4,0)),"",(VLOOKUP(I11,#REF!,4,0)))</f>
        <v/>
      </c>
      <c r="L11" s="201" t="str">
        <f>IF(ISERROR(VLOOKUP(I11,#REF!,5,0)),"",(VLOOKUP(I11,#REF!,5,0)))</f>
        <v/>
      </c>
      <c r="M11" s="201" t="str">
        <f>IF(ISERROR(VLOOKUP(I11,#REF!,6,0)),"",(VLOOKUP(I11,#REF!,6,0)))</f>
        <v/>
      </c>
      <c r="Q11" s="220">
        <v>21544</v>
      </c>
      <c r="R11" s="218">
        <v>89</v>
      </c>
    </row>
    <row r="12" spans="1:18" s="18" customFormat="1" ht="22.5" customHeight="1">
      <c r="A12" s="66">
        <v>6</v>
      </c>
      <c r="B12" s="200" t="s">
        <v>241</v>
      </c>
      <c r="C12" s="239" t="str">
        <f>IF(ISERROR(VLOOKUP(B12,#REF!,2,0)),"",(VLOOKUP(B12,#REF!,2,0)))</f>
        <v/>
      </c>
      <c r="D12" s="237" t="str">
        <f>IF(ISERROR(VLOOKUP(B12,#REF!,4,0)),"",(VLOOKUP(B12,#REF!,4,0)))</f>
        <v/>
      </c>
      <c r="E12" s="201" t="str">
        <f>IF(ISERROR(VLOOKUP(B12,#REF!,5,0)),"",(VLOOKUP(B12,#REF!,5,0)))</f>
        <v/>
      </c>
      <c r="F12" s="201" t="str">
        <f>IF(ISERROR(VLOOKUP(B12,#REF!,6,0)),"",(VLOOKUP(B12,#REF!,6,0)))</f>
        <v/>
      </c>
      <c r="G12" s="21"/>
      <c r="H12" s="66">
        <v>6</v>
      </c>
      <c r="I12" s="200" t="s">
        <v>249</v>
      </c>
      <c r="J12" s="239" t="str">
        <f>IF(ISERROR(VLOOKUP(I12,#REF!,2,0)),"",(VLOOKUP(I12,#REF!,2,0)))</f>
        <v/>
      </c>
      <c r="K12" s="237" t="str">
        <f>IF(ISERROR(VLOOKUP(I12,#REF!,4,0)),"",(VLOOKUP(I12,#REF!,4,0)))</f>
        <v/>
      </c>
      <c r="L12" s="201" t="str">
        <f>IF(ISERROR(VLOOKUP(I12,#REF!,5,0)),"",(VLOOKUP(I12,#REF!,5,0)))</f>
        <v/>
      </c>
      <c r="M12" s="201" t="str">
        <f>IF(ISERROR(VLOOKUP(I12,#REF!,6,0)),"",(VLOOKUP(I12,#REF!,6,0)))</f>
        <v/>
      </c>
      <c r="Q12" s="220">
        <v>21574</v>
      </c>
      <c r="R12" s="218">
        <v>88</v>
      </c>
    </row>
    <row r="13" spans="1:18" s="18" customFormat="1" ht="22.5" customHeight="1">
      <c r="A13" s="66">
        <v>7</v>
      </c>
      <c r="B13" s="200" t="s">
        <v>242</v>
      </c>
      <c r="C13" s="239" t="str">
        <f>IF(ISERROR(VLOOKUP(B13,#REF!,2,0)),"",(VLOOKUP(B13,#REF!,2,0)))</f>
        <v/>
      </c>
      <c r="D13" s="237" t="str">
        <f>IF(ISERROR(VLOOKUP(B13,#REF!,4,0)),"",(VLOOKUP(B13,#REF!,4,0)))</f>
        <v/>
      </c>
      <c r="E13" s="201" t="str">
        <f>IF(ISERROR(VLOOKUP(B13,#REF!,5,0)),"",(VLOOKUP(B13,#REF!,5,0)))</f>
        <v/>
      </c>
      <c r="F13" s="201" t="str">
        <f>IF(ISERROR(VLOOKUP(B13,#REF!,6,0)),"",(VLOOKUP(B13,#REF!,6,0)))</f>
        <v/>
      </c>
      <c r="G13" s="21"/>
      <c r="H13" s="66">
        <v>7</v>
      </c>
      <c r="I13" s="200" t="s">
        <v>250</v>
      </c>
      <c r="J13" s="239" t="str">
        <f>IF(ISERROR(VLOOKUP(I13,#REF!,2,0)),"",(VLOOKUP(I13,#REF!,2,0)))</f>
        <v/>
      </c>
      <c r="K13" s="237" t="str">
        <f>IF(ISERROR(VLOOKUP(I13,#REF!,4,0)),"",(VLOOKUP(I13,#REF!,4,0)))</f>
        <v/>
      </c>
      <c r="L13" s="201" t="str">
        <f>IF(ISERROR(VLOOKUP(I13,#REF!,5,0)),"",(VLOOKUP(I13,#REF!,5,0)))</f>
        <v/>
      </c>
      <c r="M13" s="201" t="str">
        <f>IF(ISERROR(VLOOKUP(I13,#REF!,6,0)),"",(VLOOKUP(I13,#REF!,6,0)))</f>
        <v/>
      </c>
      <c r="Q13" s="220">
        <v>21604</v>
      </c>
      <c r="R13" s="218">
        <v>87</v>
      </c>
    </row>
    <row r="14" spans="1:18" s="18" customFormat="1" ht="22.5" customHeight="1">
      <c r="A14" s="66">
        <v>8</v>
      </c>
      <c r="B14" s="200" t="s">
        <v>243</v>
      </c>
      <c r="C14" s="239" t="str">
        <f>IF(ISERROR(VLOOKUP(B14,#REF!,2,0)),"",(VLOOKUP(B14,#REF!,2,0)))</f>
        <v/>
      </c>
      <c r="D14" s="237" t="str">
        <f>IF(ISERROR(VLOOKUP(B14,#REF!,4,0)),"",(VLOOKUP(B14,#REF!,4,0)))</f>
        <v/>
      </c>
      <c r="E14" s="201" t="str">
        <f>IF(ISERROR(VLOOKUP(B14,#REF!,5,0)),"",(VLOOKUP(B14,#REF!,5,0)))</f>
        <v/>
      </c>
      <c r="F14" s="201" t="str">
        <f>IF(ISERROR(VLOOKUP(B14,#REF!,6,0)),"",(VLOOKUP(B14,#REF!,6,0)))</f>
        <v/>
      </c>
      <c r="G14" s="21"/>
      <c r="H14" s="66">
        <v>8</v>
      </c>
      <c r="I14" s="200" t="s">
        <v>251</v>
      </c>
      <c r="J14" s="239" t="str">
        <f>IF(ISERROR(VLOOKUP(I14,#REF!,2,0)),"",(VLOOKUP(I14,#REF!,2,0)))</f>
        <v/>
      </c>
      <c r="K14" s="237" t="str">
        <f>IF(ISERROR(VLOOKUP(I14,#REF!,4,0)),"",(VLOOKUP(I14,#REF!,4,0)))</f>
        <v/>
      </c>
      <c r="L14" s="201" t="str">
        <f>IF(ISERROR(VLOOKUP(I14,#REF!,5,0)),"",(VLOOKUP(I14,#REF!,5,0)))</f>
        <v/>
      </c>
      <c r="M14" s="201" t="str">
        <f>IF(ISERROR(VLOOKUP(I14,#REF!,6,0)),"",(VLOOKUP(I14,#REF!,6,0)))</f>
        <v/>
      </c>
      <c r="Q14" s="220">
        <v>21634</v>
      </c>
      <c r="R14" s="218">
        <v>86</v>
      </c>
    </row>
    <row r="15" spans="1:18" s="18" customFormat="1" ht="22.5" customHeight="1">
      <c r="A15" s="66">
        <v>9</v>
      </c>
      <c r="B15" s="200" t="s">
        <v>992</v>
      </c>
      <c r="C15" s="239" t="str">
        <f>IF(ISERROR(VLOOKUP(B15,#REF!,2,0)),"",(VLOOKUP(B15,#REF!,2,0)))</f>
        <v/>
      </c>
      <c r="D15" s="237" t="str">
        <f>IF(ISERROR(VLOOKUP(B15,#REF!,4,0)),"",(VLOOKUP(B15,#REF!,4,0)))</f>
        <v/>
      </c>
      <c r="E15" s="201" t="str">
        <f>IF(ISERROR(VLOOKUP(B15,#REF!,5,0)),"",(VLOOKUP(B15,#REF!,5,0)))</f>
        <v/>
      </c>
      <c r="F15" s="201" t="str">
        <f>IF(ISERROR(VLOOKUP(B15,#REF!,6,0)),"",(VLOOKUP(B15,#REF!,6,0)))</f>
        <v/>
      </c>
      <c r="G15" s="21"/>
      <c r="H15" s="66">
        <v>9</v>
      </c>
      <c r="I15" s="200" t="s">
        <v>1016</v>
      </c>
      <c r="J15" s="239" t="str">
        <f>IF(ISERROR(VLOOKUP(I15,#REF!,2,0)),"",(VLOOKUP(I15,#REF!,2,0)))</f>
        <v/>
      </c>
      <c r="K15" s="237" t="str">
        <f>IF(ISERROR(VLOOKUP(I15,#REF!,4,0)),"",(VLOOKUP(I15,#REF!,4,0)))</f>
        <v/>
      </c>
      <c r="L15" s="201" t="str">
        <f>IF(ISERROR(VLOOKUP(I15,#REF!,5,0)),"",(VLOOKUP(I15,#REF!,5,0)))</f>
        <v/>
      </c>
      <c r="M15" s="201" t="str">
        <f>IF(ISERROR(VLOOKUP(I15,#REF!,6,0)),"",(VLOOKUP(I15,#REF!,6,0)))</f>
        <v/>
      </c>
      <c r="Q15" s="220">
        <v>21664</v>
      </c>
      <c r="R15" s="218">
        <v>85</v>
      </c>
    </row>
    <row r="16" spans="1:18" s="18" customFormat="1" ht="22.5" customHeight="1">
      <c r="A16" s="66">
        <v>10</v>
      </c>
      <c r="B16" s="200" t="s">
        <v>993</v>
      </c>
      <c r="C16" s="239" t="str">
        <f>IF(ISERROR(VLOOKUP(B16,#REF!,2,0)),"",(VLOOKUP(B16,#REF!,2,0)))</f>
        <v/>
      </c>
      <c r="D16" s="237" t="str">
        <f>IF(ISERROR(VLOOKUP(B16,#REF!,4,0)),"",(VLOOKUP(B16,#REF!,4,0)))</f>
        <v/>
      </c>
      <c r="E16" s="201" t="str">
        <f>IF(ISERROR(VLOOKUP(B16,#REF!,5,0)),"",(VLOOKUP(B16,#REF!,5,0)))</f>
        <v/>
      </c>
      <c r="F16" s="201" t="str">
        <f>IF(ISERROR(VLOOKUP(B16,#REF!,6,0)),"",(VLOOKUP(B16,#REF!,6,0)))</f>
        <v/>
      </c>
      <c r="G16" s="21"/>
      <c r="H16" s="66">
        <v>10</v>
      </c>
      <c r="I16" s="200" t="s">
        <v>1017</v>
      </c>
      <c r="J16" s="239" t="str">
        <f>IF(ISERROR(VLOOKUP(I16,#REF!,2,0)),"",(VLOOKUP(I16,#REF!,2,0)))</f>
        <v/>
      </c>
      <c r="K16" s="237" t="str">
        <f>IF(ISERROR(VLOOKUP(I16,#REF!,4,0)),"",(VLOOKUP(I16,#REF!,4,0)))</f>
        <v/>
      </c>
      <c r="L16" s="201" t="str">
        <f>IF(ISERROR(VLOOKUP(I16,#REF!,5,0)),"",(VLOOKUP(I16,#REF!,5,0)))</f>
        <v/>
      </c>
      <c r="M16" s="201" t="str">
        <f>IF(ISERROR(VLOOKUP(I16,#REF!,6,0)),"",(VLOOKUP(I16,#REF!,6,0)))</f>
        <v/>
      </c>
      <c r="Q16" s="220">
        <v>21694</v>
      </c>
      <c r="R16" s="218">
        <v>84</v>
      </c>
    </row>
    <row r="17" spans="1:18" s="18" customFormat="1" ht="22.5" customHeight="1">
      <c r="A17" s="66">
        <v>11</v>
      </c>
      <c r="B17" s="200" t="s">
        <v>994</v>
      </c>
      <c r="C17" s="239" t="str">
        <f>IF(ISERROR(VLOOKUP(B17,#REF!,2,0)),"",(VLOOKUP(B17,#REF!,2,0)))</f>
        <v/>
      </c>
      <c r="D17" s="237" t="str">
        <f>IF(ISERROR(VLOOKUP(B17,#REF!,4,0)),"",(VLOOKUP(B17,#REF!,4,0)))</f>
        <v/>
      </c>
      <c r="E17" s="201" t="str">
        <f>IF(ISERROR(VLOOKUP(B17,#REF!,5,0)),"",(VLOOKUP(B17,#REF!,5,0)))</f>
        <v/>
      </c>
      <c r="F17" s="201" t="str">
        <f>IF(ISERROR(VLOOKUP(B17,#REF!,6,0)),"",(VLOOKUP(B17,#REF!,6,0)))</f>
        <v/>
      </c>
      <c r="G17" s="21"/>
      <c r="H17" s="66">
        <v>11</v>
      </c>
      <c r="I17" s="200" t="s">
        <v>1018</v>
      </c>
      <c r="J17" s="239" t="str">
        <f>IF(ISERROR(VLOOKUP(I17,#REF!,2,0)),"",(VLOOKUP(I17,#REF!,2,0)))</f>
        <v/>
      </c>
      <c r="K17" s="237" t="str">
        <f>IF(ISERROR(VLOOKUP(I17,#REF!,4,0)),"",(VLOOKUP(I17,#REF!,4,0)))</f>
        <v/>
      </c>
      <c r="L17" s="201" t="str">
        <f>IF(ISERROR(VLOOKUP(I17,#REF!,5,0)),"",(VLOOKUP(I17,#REF!,5,0)))</f>
        <v/>
      </c>
      <c r="M17" s="201" t="str">
        <f>IF(ISERROR(VLOOKUP(I17,#REF!,6,0)),"",(VLOOKUP(I17,#REF!,6,0)))</f>
        <v/>
      </c>
      <c r="Q17" s="220">
        <v>21724</v>
      </c>
      <c r="R17" s="218">
        <v>83</v>
      </c>
    </row>
    <row r="18" spans="1:18" s="18" customFormat="1" ht="22.5" customHeight="1">
      <c r="A18" s="66">
        <v>12</v>
      </c>
      <c r="B18" s="200" t="s">
        <v>995</v>
      </c>
      <c r="C18" s="239" t="str">
        <f>IF(ISERROR(VLOOKUP(B18,#REF!,2,0)),"",(VLOOKUP(B18,#REF!,2,0)))</f>
        <v/>
      </c>
      <c r="D18" s="237" t="str">
        <f>IF(ISERROR(VLOOKUP(B18,#REF!,4,0)),"",(VLOOKUP(B18,#REF!,4,0)))</f>
        <v/>
      </c>
      <c r="E18" s="201" t="str">
        <f>IF(ISERROR(VLOOKUP(B18,#REF!,5,0)),"",(VLOOKUP(B18,#REF!,5,0)))</f>
        <v/>
      </c>
      <c r="F18" s="201" t="str">
        <f>IF(ISERROR(VLOOKUP(B18,#REF!,6,0)),"",(VLOOKUP(B18,#REF!,6,0)))</f>
        <v/>
      </c>
      <c r="G18" s="21"/>
      <c r="H18" s="66">
        <v>12</v>
      </c>
      <c r="I18" s="200" t="s">
        <v>1019</v>
      </c>
      <c r="J18" s="239" t="str">
        <f>IF(ISERROR(VLOOKUP(I18,#REF!,2,0)),"",(VLOOKUP(I18,#REF!,2,0)))</f>
        <v/>
      </c>
      <c r="K18" s="237" t="str">
        <f>IF(ISERROR(VLOOKUP(I18,#REF!,4,0)),"",(VLOOKUP(I18,#REF!,4,0)))</f>
        <v/>
      </c>
      <c r="L18" s="201" t="str">
        <f>IF(ISERROR(VLOOKUP(I18,#REF!,5,0)),"",(VLOOKUP(I18,#REF!,5,0)))</f>
        <v/>
      </c>
      <c r="M18" s="201" t="str">
        <f>IF(ISERROR(VLOOKUP(I18,#REF!,6,0)),"",(VLOOKUP(I18,#REF!,6,0)))</f>
        <v/>
      </c>
      <c r="Q18" s="220">
        <v>21754</v>
      </c>
      <c r="R18" s="218">
        <v>82</v>
      </c>
    </row>
    <row r="19" spans="1:18" s="18" customFormat="1" ht="22.5" customHeight="1">
      <c r="A19" s="66">
        <v>13</v>
      </c>
      <c r="B19" s="200" t="s">
        <v>996</v>
      </c>
      <c r="C19" s="239" t="str">
        <f>IF(ISERROR(VLOOKUP(B19,#REF!,2,0)),"",(VLOOKUP(B19,#REF!,2,0)))</f>
        <v/>
      </c>
      <c r="D19" s="237" t="str">
        <f>IF(ISERROR(VLOOKUP(B19,#REF!,4,0)),"",(VLOOKUP(B19,#REF!,4,0)))</f>
        <v/>
      </c>
      <c r="E19" s="201" t="str">
        <f>IF(ISERROR(VLOOKUP(B19,#REF!,5,0)),"",(VLOOKUP(B19,#REF!,5,0)))</f>
        <v/>
      </c>
      <c r="F19" s="201" t="str">
        <f>IF(ISERROR(VLOOKUP(B19,#REF!,6,0)),"",(VLOOKUP(B19,#REF!,6,0)))</f>
        <v/>
      </c>
      <c r="G19" s="21"/>
      <c r="H19" s="66">
        <v>13</v>
      </c>
      <c r="I19" s="200" t="s">
        <v>1020</v>
      </c>
      <c r="J19" s="239" t="str">
        <f>IF(ISERROR(VLOOKUP(I19,#REF!,2,0)),"",(VLOOKUP(I19,#REF!,2,0)))</f>
        <v/>
      </c>
      <c r="K19" s="237" t="str">
        <f>IF(ISERROR(VLOOKUP(I19,#REF!,4,0)),"",(VLOOKUP(I19,#REF!,4,0)))</f>
        <v/>
      </c>
      <c r="L19" s="201" t="str">
        <f>IF(ISERROR(VLOOKUP(I19,#REF!,5,0)),"",(VLOOKUP(I19,#REF!,5,0)))</f>
        <v/>
      </c>
      <c r="M19" s="201" t="str">
        <f>IF(ISERROR(VLOOKUP(I19,#REF!,6,0)),"",(VLOOKUP(I19,#REF!,6,0)))</f>
        <v/>
      </c>
      <c r="Q19" s="220">
        <v>21794</v>
      </c>
      <c r="R19" s="218">
        <v>81</v>
      </c>
    </row>
    <row r="20" spans="1:18" s="18" customFormat="1" ht="22.5" customHeight="1">
      <c r="A20" s="66">
        <v>14</v>
      </c>
      <c r="B20" s="200" t="s">
        <v>997</v>
      </c>
      <c r="C20" s="239" t="str">
        <f>IF(ISERROR(VLOOKUP(B20,#REF!,2,0)),"",(VLOOKUP(B20,#REF!,2,0)))</f>
        <v/>
      </c>
      <c r="D20" s="237" t="str">
        <f>IF(ISERROR(VLOOKUP(B20,#REF!,4,0)),"",(VLOOKUP(B20,#REF!,4,0)))</f>
        <v/>
      </c>
      <c r="E20" s="201" t="str">
        <f>IF(ISERROR(VLOOKUP(B20,#REF!,5,0)),"",(VLOOKUP(B20,#REF!,5,0)))</f>
        <v/>
      </c>
      <c r="F20" s="201" t="str">
        <f>IF(ISERROR(VLOOKUP(B20,#REF!,6,0)),"",(VLOOKUP(B20,#REF!,6,0)))</f>
        <v/>
      </c>
      <c r="G20" s="21"/>
      <c r="H20" s="66">
        <v>14</v>
      </c>
      <c r="I20" s="200" t="s">
        <v>1021</v>
      </c>
      <c r="J20" s="239" t="str">
        <f>IF(ISERROR(VLOOKUP(I20,#REF!,2,0)),"",(VLOOKUP(I20,#REF!,2,0)))</f>
        <v/>
      </c>
      <c r="K20" s="237" t="str">
        <f>IF(ISERROR(VLOOKUP(I20,#REF!,4,0)),"",(VLOOKUP(I20,#REF!,4,0)))</f>
        <v/>
      </c>
      <c r="L20" s="201" t="str">
        <f>IF(ISERROR(VLOOKUP(I20,#REF!,5,0)),"",(VLOOKUP(I20,#REF!,5,0)))</f>
        <v/>
      </c>
      <c r="M20" s="201" t="str">
        <f>IF(ISERROR(VLOOKUP(I20,#REF!,6,0)),"",(VLOOKUP(I20,#REF!,6,0)))</f>
        <v/>
      </c>
      <c r="Q20" s="220">
        <v>21824</v>
      </c>
      <c r="R20" s="218">
        <v>80</v>
      </c>
    </row>
    <row r="21" spans="1:18" s="18" customFormat="1" ht="22.5" customHeight="1">
      <c r="A21" s="66">
        <v>15</v>
      </c>
      <c r="B21" s="200" t="s">
        <v>998</v>
      </c>
      <c r="C21" s="239" t="str">
        <f>IF(ISERROR(VLOOKUP(B21,#REF!,2,0)),"",(VLOOKUP(B21,#REF!,2,0)))</f>
        <v/>
      </c>
      <c r="D21" s="237" t="str">
        <f>IF(ISERROR(VLOOKUP(B21,#REF!,4,0)),"",(VLOOKUP(B21,#REF!,4,0)))</f>
        <v/>
      </c>
      <c r="E21" s="201" t="str">
        <f>IF(ISERROR(VLOOKUP(B21,#REF!,5,0)),"",(VLOOKUP(B21,#REF!,5,0)))</f>
        <v/>
      </c>
      <c r="F21" s="201" t="str">
        <f>IF(ISERROR(VLOOKUP(B21,#REF!,6,0)),"",(VLOOKUP(B21,#REF!,6,0)))</f>
        <v/>
      </c>
      <c r="G21" s="21"/>
      <c r="H21" s="66">
        <v>15</v>
      </c>
      <c r="I21" s="200" t="s">
        <v>1022</v>
      </c>
      <c r="J21" s="239" t="str">
        <f>IF(ISERROR(VLOOKUP(I21,#REF!,2,0)),"",(VLOOKUP(I21,#REF!,2,0)))</f>
        <v/>
      </c>
      <c r="K21" s="237" t="str">
        <f>IF(ISERROR(VLOOKUP(I21,#REF!,4,0)),"",(VLOOKUP(I21,#REF!,4,0)))</f>
        <v/>
      </c>
      <c r="L21" s="201" t="str">
        <f>IF(ISERROR(VLOOKUP(I21,#REF!,5,0)),"",(VLOOKUP(I21,#REF!,5,0)))</f>
        <v/>
      </c>
      <c r="M21" s="201" t="str">
        <f>IF(ISERROR(VLOOKUP(I21,#REF!,6,0)),"",(VLOOKUP(I21,#REF!,6,0)))</f>
        <v/>
      </c>
      <c r="Q21" s="220">
        <v>21854</v>
      </c>
      <c r="R21" s="218">
        <v>79</v>
      </c>
    </row>
    <row r="22" spans="1:18" s="18" customFormat="1" ht="22.5" customHeight="1">
      <c r="A22" s="66">
        <v>16</v>
      </c>
      <c r="B22" s="200" t="s">
        <v>999</v>
      </c>
      <c r="C22" s="239" t="str">
        <f>IF(ISERROR(VLOOKUP(B22,#REF!,2,0)),"",(VLOOKUP(B22,#REF!,2,0)))</f>
        <v/>
      </c>
      <c r="D22" s="237" t="str">
        <f>IF(ISERROR(VLOOKUP(B22,#REF!,4,0)),"",(VLOOKUP(B22,#REF!,4,0)))</f>
        <v/>
      </c>
      <c r="E22" s="201" t="str">
        <f>IF(ISERROR(VLOOKUP(B22,#REF!,5,0)),"",(VLOOKUP(B22,#REF!,5,0)))</f>
        <v/>
      </c>
      <c r="F22" s="201" t="str">
        <f>IF(ISERROR(VLOOKUP(B22,#REF!,6,0)),"",(VLOOKUP(B22,#REF!,6,0)))</f>
        <v/>
      </c>
      <c r="G22" s="21"/>
      <c r="H22" s="66">
        <v>16</v>
      </c>
      <c r="I22" s="200" t="s">
        <v>1023</v>
      </c>
      <c r="J22" s="239" t="str">
        <f>IF(ISERROR(VLOOKUP(I22,#REF!,2,0)),"",(VLOOKUP(I22,#REF!,2,0)))</f>
        <v/>
      </c>
      <c r="K22" s="237" t="str">
        <f>IF(ISERROR(VLOOKUP(I22,#REF!,4,0)),"",(VLOOKUP(I22,#REF!,4,0)))</f>
        <v/>
      </c>
      <c r="L22" s="201" t="str">
        <f>IF(ISERROR(VLOOKUP(I22,#REF!,5,0)),"",(VLOOKUP(I22,#REF!,5,0)))</f>
        <v/>
      </c>
      <c r="M22" s="201" t="str">
        <f>IF(ISERROR(VLOOKUP(I22,#REF!,6,0)),"",(VLOOKUP(I22,#REF!,6,0)))</f>
        <v/>
      </c>
      <c r="Q22" s="220">
        <v>21894</v>
      </c>
      <c r="R22" s="218">
        <v>78</v>
      </c>
    </row>
    <row r="23" spans="1:18" s="18" customFormat="1" ht="22.5" customHeight="1">
      <c r="A23" s="66">
        <v>17</v>
      </c>
      <c r="B23" s="200" t="s">
        <v>1000</v>
      </c>
      <c r="C23" s="239" t="str">
        <f>IF(ISERROR(VLOOKUP(B23,#REF!,2,0)),"",(VLOOKUP(B23,#REF!,2,0)))</f>
        <v/>
      </c>
      <c r="D23" s="237" t="str">
        <f>IF(ISERROR(VLOOKUP(B23,#REF!,4,0)),"",(VLOOKUP(B23,#REF!,4,0)))</f>
        <v/>
      </c>
      <c r="E23" s="201" t="str">
        <f>IF(ISERROR(VLOOKUP(B23,#REF!,5,0)),"",(VLOOKUP(B23,#REF!,5,0)))</f>
        <v/>
      </c>
      <c r="F23" s="201" t="str">
        <f>IF(ISERROR(VLOOKUP(B23,#REF!,6,0)),"",(VLOOKUP(B23,#REF!,6,0)))</f>
        <v/>
      </c>
      <c r="G23" s="21"/>
      <c r="H23" s="66">
        <v>17</v>
      </c>
      <c r="I23" s="200" t="s">
        <v>1024</v>
      </c>
      <c r="J23" s="239" t="str">
        <f>IF(ISERROR(VLOOKUP(I23,#REF!,2,0)),"",(VLOOKUP(I23,#REF!,2,0)))</f>
        <v/>
      </c>
      <c r="K23" s="237" t="str">
        <f>IF(ISERROR(VLOOKUP(I23,#REF!,4,0)),"",(VLOOKUP(I23,#REF!,4,0)))</f>
        <v/>
      </c>
      <c r="L23" s="201" t="str">
        <f>IF(ISERROR(VLOOKUP(I23,#REF!,5,0)),"",(VLOOKUP(I23,#REF!,5,0)))</f>
        <v/>
      </c>
      <c r="M23" s="201" t="str">
        <f>IF(ISERROR(VLOOKUP(I23,#REF!,6,0)),"",(VLOOKUP(I23,#REF!,6,0)))</f>
        <v/>
      </c>
      <c r="Q23" s="220">
        <v>21934</v>
      </c>
      <c r="R23" s="218">
        <v>77</v>
      </c>
    </row>
    <row r="24" spans="1:18" s="18" customFormat="1" ht="22.5" customHeight="1">
      <c r="A24" s="66">
        <v>18</v>
      </c>
      <c r="B24" s="200" t="s">
        <v>1001</v>
      </c>
      <c r="C24" s="239" t="str">
        <f>IF(ISERROR(VLOOKUP(B24,#REF!,2,0)),"",(VLOOKUP(B24,#REF!,2,0)))</f>
        <v/>
      </c>
      <c r="D24" s="237" t="str">
        <f>IF(ISERROR(VLOOKUP(B24,#REF!,4,0)),"",(VLOOKUP(B24,#REF!,4,0)))</f>
        <v/>
      </c>
      <c r="E24" s="201" t="str">
        <f>IF(ISERROR(VLOOKUP(B24,#REF!,5,0)),"",(VLOOKUP(B24,#REF!,5,0)))</f>
        <v/>
      </c>
      <c r="F24" s="201" t="str">
        <f>IF(ISERROR(VLOOKUP(B24,#REF!,6,0)),"",(VLOOKUP(B24,#REF!,6,0)))</f>
        <v/>
      </c>
      <c r="G24" s="21"/>
      <c r="H24" s="66">
        <v>18</v>
      </c>
      <c r="I24" s="200" t="s">
        <v>1025</v>
      </c>
      <c r="J24" s="239" t="str">
        <f>IF(ISERROR(VLOOKUP(I24,#REF!,2,0)),"",(VLOOKUP(I24,#REF!,2,0)))</f>
        <v/>
      </c>
      <c r="K24" s="237" t="str">
        <f>IF(ISERROR(VLOOKUP(I24,#REF!,4,0)),"",(VLOOKUP(I24,#REF!,4,0)))</f>
        <v/>
      </c>
      <c r="L24" s="201" t="str">
        <f>IF(ISERROR(VLOOKUP(I24,#REF!,5,0)),"",(VLOOKUP(I24,#REF!,5,0)))</f>
        <v/>
      </c>
      <c r="M24" s="201" t="str">
        <f>IF(ISERROR(VLOOKUP(I24,#REF!,6,0)),"",(VLOOKUP(I24,#REF!,6,0)))</f>
        <v/>
      </c>
      <c r="Q24" s="220">
        <v>21974</v>
      </c>
      <c r="R24" s="218">
        <v>76</v>
      </c>
    </row>
    <row r="25" spans="1:18" s="18" customFormat="1" ht="22.5" customHeight="1">
      <c r="A25" s="66">
        <v>19</v>
      </c>
      <c r="B25" s="200" t="s">
        <v>1002</v>
      </c>
      <c r="C25" s="239" t="str">
        <f>IF(ISERROR(VLOOKUP(B25,#REF!,2,0)),"",(VLOOKUP(B25,#REF!,2,0)))</f>
        <v/>
      </c>
      <c r="D25" s="237" t="str">
        <f>IF(ISERROR(VLOOKUP(B25,#REF!,4,0)),"",(VLOOKUP(B25,#REF!,4,0)))</f>
        <v/>
      </c>
      <c r="E25" s="201" t="str">
        <f>IF(ISERROR(VLOOKUP(B25,#REF!,5,0)),"",(VLOOKUP(B25,#REF!,5,0)))</f>
        <v/>
      </c>
      <c r="F25" s="201" t="str">
        <f>IF(ISERROR(VLOOKUP(B25,#REF!,6,0)),"",(VLOOKUP(B25,#REF!,6,0)))</f>
        <v/>
      </c>
      <c r="G25" s="21"/>
      <c r="H25" s="66">
        <v>19</v>
      </c>
      <c r="I25" s="200" t="s">
        <v>1026</v>
      </c>
      <c r="J25" s="239" t="str">
        <f>IF(ISERROR(VLOOKUP(I25,#REF!,2,0)),"",(VLOOKUP(I25,#REF!,2,0)))</f>
        <v/>
      </c>
      <c r="K25" s="237" t="str">
        <f>IF(ISERROR(VLOOKUP(I25,#REF!,4,0)),"",(VLOOKUP(I25,#REF!,4,0)))</f>
        <v/>
      </c>
      <c r="L25" s="201" t="str">
        <f>IF(ISERROR(VLOOKUP(I25,#REF!,5,0)),"",(VLOOKUP(I25,#REF!,5,0)))</f>
        <v/>
      </c>
      <c r="M25" s="201" t="str">
        <f>IF(ISERROR(VLOOKUP(I25,#REF!,6,0)),"",(VLOOKUP(I25,#REF!,6,0)))</f>
        <v/>
      </c>
      <c r="Q25" s="220">
        <v>21364</v>
      </c>
      <c r="R25" s="218">
        <v>95</v>
      </c>
    </row>
    <row r="26" spans="1:18" s="18" customFormat="1" ht="22.5" customHeight="1">
      <c r="A26" s="66">
        <v>20</v>
      </c>
      <c r="B26" s="200" t="s">
        <v>1003</v>
      </c>
      <c r="C26" s="239" t="str">
        <f>IF(ISERROR(VLOOKUP(B26,#REF!,2,0)),"",(VLOOKUP(B26,#REF!,2,0)))</f>
        <v/>
      </c>
      <c r="D26" s="237" t="str">
        <f>IF(ISERROR(VLOOKUP(B26,#REF!,4,0)),"",(VLOOKUP(B26,#REF!,4,0)))</f>
        <v/>
      </c>
      <c r="E26" s="201" t="str">
        <f>IF(ISERROR(VLOOKUP(B26,#REF!,5,0)),"",(VLOOKUP(B26,#REF!,5,0)))</f>
        <v/>
      </c>
      <c r="F26" s="201" t="str">
        <f>IF(ISERROR(VLOOKUP(B26,#REF!,6,0)),"",(VLOOKUP(B26,#REF!,6,0)))</f>
        <v/>
      </c>
      <c r="G26" s="21"/>
      <c r="H26" s="66">
        <v>20</v>
      </c>
      <c r="I26" s="200" t="s">
        <v>1027</v>
      </c>
      <c r="J26" s="239" t="str">
        <f>IF(ISERROR(VLOOKUP(I26,#REF!,2,0)),"",(VLOOKUP(I26,#REF!,2,0)))</f>
        <v/>
      </c>
      <c r="K26" s="237" t="str">
        <f>IF(ISERROR(VLOOKUP(I26,#REF!,4,0)),"",(VLOOKUP(I26,#REF!,4,0)))</f>
        <v/>
      </c>
      <c r="L26" s="201" t="str">
        <f>IF(ISERROR(VLOOKUP(I26,#REF!,5,0)),"",(VLOOKUP(I26,#REF!,5,0)))</f>
        <v/>
      </c>
      <c r="M26" s="201" t="str">
        <f>IF(ISERROR(VLOOKUP(I26,#REF!,6,0)),"",(VLOOKUP(I26,#REF!,6,0)))</f>
        <v/>
      </c>
      <c r="Q26" s="220">
        <v>21394</v>
      </c>
      <c r="R26" s="218">
        <v>94</v>
      </c>
    </row>
    <row r="27" spans="1:18" s="18" customFormat="1" ht="22.5" customHeight="1">
      <c r="A27" s="66">
        <v>21</v>
      </c>
      <c r="B27" s="200" t="s">
        <v>1004</v>
      </c>
      <c r="C27" s="239" t="str">
        <f>IF(ISERROR(VLOOKUP(B27,#REF!,2,0)),"",(VLOOKUP(B27,#REF!,2,0)))</f>
        <v/>
      </c>
      <c r="D27" s="237" t="str">
        <f>IF(ISERROR(VLOOKUP(B27,#REF!,4,0)),"",(VLOOKUP(B27,#REF!,4,0)))</f>
        <v/>
      </c>
      <c r="E27" s="201" t="str">
        <f>IF(ISERROR(VLOOKUP(B27,#REF!,5,0)),"",(VLOOKUP(B27,#REF!,5,0)))</f>
        <v/>
      </c>
      <c r="F27" s="201" t="str">
        <f>IF(ISERROR(VLOOKUP(B27,#REF!,6,0)),"",(VLOOKUP(B27,#REF!,6,0)))</f>
        <v/>
      </c>
      <c r="G27" s="21"/>
      <c r="H27" s="66">
        <v>21</v>
      </c>
      <c r="I27" s="200" t="s">
        <v>1028</v>
      </c>
      <c r="J27" s="239" t="str">
        <f>IF(ISERROR(VLOOKUP(I27,#REF!,2,0)),"",(VLOOKUP(I27,#REF!,2,0)))</f>
        <v/>
      </c>
      <c r="K27" s="237" t="str">
        <f>IF(ISERROR(VLOOKUP(I27,#REF!,4,0)),"",(VLOOKUP(I27,#REF!,4,0)))</f>
        <v/>
      </c>
      <c r="L27" s="201" t="str">
        <f>IF(ISERROR(VLOOKUP(I27,#REF!,5,0)),"",(VLOOKUP(I27,#REF!,5,0)))</f>
        <v/>
      </c>
      <c r="M27" s="201" t="str">
        <f>IF(ISERROR(VLOOKUP(I27,#REF!,6,0)),"",(VLOOKUP(I27,#REF!,6,0)))</f>
        <v/>
      </c>
      <c r="Q27" s="220">
        <v>21424</v>
      </c>
      <c r="R27" s="218">
        <v>93</v>
      </c>
    </row>
    <row r="28" spans="1:18" s="18" customFormat="1" ht="22.5" customHeight="1">
      <c r="A28" s="66">
        <v>22</v>
      </c>
      <c r="B28" s="200" t="s">
        <v>1005</v>
      </c>
      <c r="C28" s="239" t="str">
        <f>IF(ISERROR(VLOOKUP(B28,#REF!,2,0)),"",(VLOOKUP(B28,#REF!,2,0)))</f>
        <v/>
      </c>
      <c r="D28" s="237" t="str">
        <f>IF(ISERROR(VLOOKUP(B28,#REF!,4,0)),"",(VLOOKUP(B28,#REF!,4,0)))</f>
        <v/>
      </c>
      <c r="E28" s="201" t="str">
        <f>IF(ISERROR(VLOOKUP(B28,#REF!,5,0)),"",(VLOOKUP(B28,#REF!,5,0)))</f>
        <v/>
      </c>
      <c r="F28" s="201" t="str">
        <f>IF(ISERROR(VLOOKUP(B28,#REF!,6,0)),"",(VLOOKUP(B28,#REF!,6,0)))</f>
        <v/>
      </c>
      <c r="G28" s="21"/>
      <c r="H28" s="66">
        <v>22</v>
      </c>
      <c r="I28" s="200" t="s">
        <v>1029</v>
      </c>
      <c r="J28" s="239" t="str">
        <f>IF(ISERROR(VLOOKUP(I28,#REF!,2,0)),"",(VLOOKUP(I28,#REF!,2,0)))</f>
        <v/>
      </c>
      <c r="K28" s="237" t="str">
        <f>IF(ISERROR(VLOOKUP(I28,#REF!,4,0)),"",(VLOOKUP(I28,#REF!,4,0)))</f>
        <v/>
      </c>
      <c r="L28" s="201" t="str">
        <f>IF(ISERROR(VLOOKUP(I28,#REF!,5,0)),"",(VLOOKUP(I28,#REF!,5,0)))</f>
        <v/>
      </c>
      <c r="M28" s="201" t="str">
        <f>IF(ISERROR(VLOOKUP(I28,#REF!,6,0)),"",(VLOOKUP(I28,#REF!,6,0)))</f>
        <v/>
      </c>
      <c r="Q28" s="220">
        <v>21454</v>
      </c>
      <c r="R28" s="218">
        <v>92</v>
      </c>
    </row>
    <row r="29" spans="1:18" s="18" customFormat="1" ht="22.5" customHeight="1">
      <c r="A29" s="66">
        <v>23</v>
      </c>
      <c r="B29" s="200" t="s">
        <v>1006</v>
      </c>
      <c r="C29" s="239" t="str">
        <f>IF(ISERROR(VLOOKUP(B29,#REF!,2,0)),"",(VLOOKUP(B29,#REF!,2,0)))</f>
        <v/>
      </c>
      <c r="D29" s="237" t="str">
        <f>IF(ISERROR(VLOOKUP(B29,#REF!,4,0)),"",(VLOOKUP(B29,#REF!,4,0)))</f>
        <v/>
      </c>
      <c r="E29" s="201" t="str">
        <f>IF(ISERROR(VLOOKUP(B29,#REF!,5,0)),"",(VLOOKUP(B29,#REF!,5,0)))</f>
        <v/>
      </c>
      <c r="F29" s="201" t="str">
        <f>IF(ISERROR(VLOOKUP(B29,#REF!,6,0)),"",(VLOOKUP(B29,#REF!,6,0)))</f>
        <v/>
      </c>
      <c r="G29" s="21"/>
      <c r="H29" s="66">
        <v>23</v>
      </c>
      <c r="I29" s="200" t="s">
        <v>1030</v>
      </c>
      <c r="J29" s="239" t="str">
        <f>IF(ISERROR(VLOOKUP(I29,#REF!,2,0)),"",(VLOOKUP(I29,#REF!,2,0)))</f>
        <v/>
      </c>
      <c r="K29" s="237" t="str">
        <f>IF(ISERROR(VLOOKUP(I29,#REF!,4,0)),"",(VLOOKUP(I29,#REF!,4,0)))</f>
        <v/>
      </c>
      <c r="L29" s="201" t="str">
        <f>IF(ISERROR(VLOOKUP(I29,#REF!,5,0)),"",(VLOOKUP(I29,#REF!,5,0)))</f>
        <v/>
      </c>
      <c r="M29" s="201" t="str">
        <f>IF(ISERROR(VLOOKUP(I29,#REF!,6,0)),"",(VLOOKUP(I29,#REF!,6,0)))</f>
        <v/>
      </c>
      <c r="Q29" s="220">
        <v>21484</v>
      </c>
      <c r="R29" s="218">
        <v>91</v>
      </c>
    </row>
    <row r="30" spans="1:18" s="18" customFormat="1" ht="22.5" customHeight="1">
      <c r="A30" s="66">
        <v>24</v>
      </c>
      <c r="B30" s="200" t="s">
        <v>1007</v>
      </c>
      <c r="C30" s="239" t="str">
        <f>IF(ISERROR(VLOOKUP(B30,#REF!,2,0)),"",(VLOOKUP(B30,#REF!,2,0)))</f>
        <v/>
      </c>
      <c r="D30" s="237" t="str">
        <f>IF(ISERROR(VLOOKUP(B30,#REF!,4,0)),"",(VLOOKUP(B30,#REF!,4,0)))</f>
        <v/>
      </c>
      <c r="E30" s="201" t="str">
        <f>IF(ISERROR(VLOOKUP(B30,#REF!,5,0)),"",(VLOOKUP(B30,#REF!,5,0)))</f>
        <v/>
      </c>
      <c r="F30" s="201" t="str">
        <f>IF(ISERROR(VLOOKUP(B30,#REF!,6,0)),"",(VLOOKUP(B30,#REF!,6,0)))</f>
        <v/>
      </c>
      <c r="G30" s="21"/>
      <c r="H30" s="66">
        <v>24</v>
      </c>
      <c r="I30" s="200" t="s">
        <v>1031</v>
      </c>
      <c r="J30" s="239" t="str">
        <f>IF(ISERROR(VLOOKUP(I30,#REF!,2,0)),"",(VLOOKUP(I30,#REF!,2,0)))</f>
        <v/>
      </c>
      <c r="K30" s="237" t="str">
        <f>IF(ISERROR(VLOOKUP(I30,#REF!,4,0)),"",(VLOOKUP(I30,#REF!,4,0)))</f>
        <v/>
      </c>
      <c r="L30" s="201" t="str">
        <f>IF(ISERROR(VLOOKUP(I30,#REF!,5,0)),"",(VLOOKUP(I30,#REF!,5,0)))</f>
        <v/>
      </c>
      <c r="M30" s="201" t="str">
        <f>IF(ISERROR(VLOOKUP(I30,#REF!,6,0)),"",(VLOOKUP(I30,#REF!,6,0)))</f>
        <v/>
      </c>
      <c r="Q30" s="220">
        <v>21514</v>
      </c>
      <c r="R30" s="218">
        <v>90</v>
      </c>
    </row>
    <row r="31" spans="1:18" s="18" customFormat="1" ht="22.5" customHeight="1">
      <c r="A31" s="66">
        <v>25</v>
      </c>
      <c r="B31" s="200" t="s">
        <v>1008</v>
      </c>
      <c r="C31" s="239" t="str">
        <f>IF(ISERROR(VLOOKUP(B31,#REF!,2,0)),"",(VLOOKUP(B31,#REF!,2,0)))</f>
        <v/>
      </c>
      <c r="D31" s="237" t="str">
        <f>IF(ISERROR(VLOOKUP(B31,#REF!,4,0)),"",(VLOOKUP(B31,#REF!,4,0)))</f>
        <v/>
      </c>
      <c r="E31" s="201" t="str">
        <f>IF(ISERROR(VLOOKUP(B31,#REF!,5,0)),"",(VLOOKUP(B31,#REF!,5,0)))</f>
        <v/>
      </c>
      <c r="F31" s="201" t="str">
        <f>IF(ISERROR(VLOOKUP(B31,#REF!,6,0)),"",(VLOOKUP(B31,#REF!,6,0)))</f>
        <v/>
      </c>
      <c r="G31" s="21"/>
      <c r="H31" s="66">
        <v>25</v>
      </c>
      <c r="I31" s="200" t="s">
        <v>1032</v>
      </c>
      <c r="J31" s="239" t="str">
        <f>IF(ISERROR(VLOOKUP(I31,#REF!,2,0)),"",(VLOOKUP(I31,#REF!,2,0)))</f>
        <v/>
      </c>
      <c r="K31" s="237" t="str">
        <f>IF(ISERROR(VLOOKUP(I31,#REF!,4,0)),"",(VLOOKUP(I31,#REF!,4,0)))</f>
        <v/>
      </c>
      <c r="L31" s="201" t="str">
        <f>IF(ISERROR(VLOOKUP(I31,#REF!,5,0)),"",(VLOOKUP(I31,#REF!,5,0)))</f>
        <v/>
      </c>
      <c r="M31" s="201" t="str">
        <f>IF(ISERROR(VLOOKUP(I31,#REF!,6,0)),"",(VLOOKUP(I31,#REF!,6,0)))</f>
        <v/>
      </c>
      <c r="Q31" s="220">
        <v>21544</v>
      </c>
      <c r="R31" s="218">
        <v>89</v>
      </c>
    </row>
    <row r="32" spans="1:18" s="18" customFormat="1" ht="22.5" customHeight="1">
      <c r="A32" s="66">
        <v>26</v>
      </c>
      <c r="B32" s="200" t="s">
        <v>1009</v>
      </c>
      <c r="C32" s="239" t="str">
        <f>IF(ISERROR(VLOOKUP(B32,#REF!,2,0)),"",(VLOOKUP(B32,#REF!,2,0)))</f>
        <v/>
      </c>
      <c r="D32" s="237" t="str">
        <f>IF(ISERROR(VLOOKUP(B32,#REF!,4,0)),"",(VLOOKUP(B32,#REF!,4,0)))</f>
        <v/>
      </c>
      <c r="E32" s="201" t="str">
        <f>IF(ISERROR(VLOOKUP(B32,#REF!,5,0)),"",(VLOOKUP(B32,#REF!,5,0)))</f>
        <v/>
      </c>
      <c r="F32" s="201" t="str">
        <f>IF(ISERROR(VLOOKUP(B32,#REF!,6,0)),"",(VLOOKUP(B32,#REF!,6,0)))</f>
        <v/>
      </c>
      <c r="G32" s="21"/>
      <c r="H32" s="66">
        <v>26</v>
      </c>
      <c r="I32" s="200" t="s">
        <v>1033</v>
      </c>
      <c r="J32" s="239" t="str">
        <f>IF(ISERROR(VLOOKUP(I32,#REF!,2,0)),"",(VLOOKUP(I32,#REF!,2,0)))</f>
        <v/>
      </c>
      <c r="K32" s="237" t="str">
        <f>IF(ISERROR(VLOOKUP(I32,#REF!,4,0)),"",(VLOOKUP(I32,#REF!,4,0)))</f>
        <v/>
      </c>
      <c r="L32" s="201" t="str">
        <f>IF(ISERROR(VLOOKUP(I32,#REF!,5,0)),"",(VLOOKUP(I32,#REF!,5,0)))</f>
        <v/>
      </c>
      <c r="M32" s="201" t="str">
        <f>IF(ISERROR(VLOOKUP(I32,#REF!,6,0)),"",(VLOOKUP(I32,#REF!,6,0)))</f>
        <v/>
      </c>
      <c r="Q32" s="220">
        <v>21574</v>
      </c>
      <c r="R32" s="218">
        <v>88</v>
      </c>
    </row>
    <row r="33" spans="1:18" s="18" customFormat="1" ht="22.5" customHeight="1">
      <c r="A33" s="66">
        <v>27</v>
      </c>
      <c r="B33" s="200" t="s">
        <v>1010</v>
      </c>
      <c r="C33" s="239" t="str">
        <f>IF(ISERROR(VLOOKUP(B33,#REF!,2,0)),"",(VLOOKUP(B33,#REF!,2,0)))</f>
        <v/>
      </c>
      <c r="D33" s="237" t="str">
        <f>IF(ISERROR(VLOOKUP(B33,#REF!,4,0)),"",(VLOOKUP(B33,#REF!,4,0)))</f>
        <v/>
      </c>
      <c r="E33" s="201" t="str">
        <f>IF(ISERROR(VLOOKUP(B33,#REF!,5,0)),"",(VLOOKUP(B33,#REF!,5,0)))</f>
        <v/>
      </c>
      <c r="F33" s="201" t="str">
        <f>IF(ISERROR(VLOOKUP(B33,#REF!,6,0)),"",(VLOOKUP(B33,#REF!,6,0)))</f>
        <v/>
      </c>
      <c r="G33" s="21"/>
      <c r="H33" s="66">
        <v>27</v>
      </c>
      <c r="I33" s="200" t="s">
        <v>1034</v>
      </c>
      <c r="J33" s="239" t="str">
        <f>IF(ISERROR(VLOOKUP(I33,#REF!,2,0)),"",(VLOOKUP(I33,#REF!,2,0)))</f>
        <v/>
      </c>
      <c r="K33" s="237" t="str">
        <f>IF(ISERROR(VLOOKUP(I33,#REF!,4,0)),"",(VLOOKUP(I33,#REF!,4,0)))</f>
        <v/>
      </c>
      <c r="L33" s="201" t="str">
        <f>IF(ISERROR(VLOOKUP(I33,#REF!,5,0)),"",(VLOOKUP(I33,#REF!,5,0)))</f>
        <v/>
      </c>
      <c r="M33" s="201" t="str">
        <f>IF(ISERROR(VLOOKUP(I33,#REF!,6,0)),"",(VLOOKUP(I33,#REF!,6,0)))</f>
        <v/>
      </c>
      <c r="Q33" s="220">
        <v>21604</v>
      </c>
      <c r="R33" s="218">
        <v>87</v>
      </c>
    </row>
    <row r="34" spans="1:18" s="18" customFormat="1" ht="22.5" customHeight="1">
      <c r="A34" s="66">
        <v>28</v>
      </c>
      <c r="B34" s="200" t="s">
        <v>1011</v>
      </c>
      <c r="C34" s="239" t="str">
        <f>IF(ISERROR(VLOOKUP(B34,#REF!,2,0)),"",(VLOOKUP(B34,#REF!,2,0)))</f>
        <v/>
      </c>
      <c r="D34" s="237" t="str">
        <f>IF(ISERROR(VLOOKUP(B34,#REF!,4,0)),"",(VLOOKUP(B34,#REF!,4,0)))</f>
        <v/>
      </c>
      <c r="E34" s="201" t="str">
        <f>IF(ISERROR(VLOOKUP(B34,#REF!,5,0)),"",(VLOOKUP(B34,#REF!,5,0)))</f>
        <v/>
      </c>
      <c r="F34" s="201" t="str">
        <f>IF(ISERROR(VLOOKUP(B34,#REF!,6,0)),"",(VLOOKUP(B34,#REF!,6,0)))</f>
        <v/>
      </c>
      <c r="G34" s="21"/>
      <c r="H34" s="66">
        <v>28</v>
      </c>
      <c r="I34" s="200" t="s">
        <v>1035</v>
      </c>
      <c r="J34" s="239" t="str">
        <f>IF(ISERROR(VLOOKUP(I34,#REF!,2,0)),"",(VLOOKUP(I34,#REF!,2,0)))</f>
        <v/>
      </c>
      <c r="K34" s="237" t="str">
        <f>IF(ISERROR(VLOOKUP(I34,#REF!,4,0)),"",(VLOOKUP(I34,#REF!,4,0)))</f>
        <v/>
      </c>
      <c r="L34" s="201" t="str">
        <f>IF(ISERROR(VLOOKUP(I34,#REF!,5,0)),"",(VLOOKUP(I34,#REF!,5,0)))</f>
        <v/>
      </c>
      <c r="M34" s="201" t="str">
        <f>IF(ISERROR(VLOOKUP(I34,#REF!,6,0)),"",(VLOOKUP(I34,#REF!,6,0)))</f>
        <v/>
      </c>
      <c r="Q34" s="220">
        <v>21634</v>
      </c>
      <c r="R34" s="218">
        <v>86</v>
      </c>
    </row>
    <row r="35" spans="1:18" s="18" customFormat="1" ht="22.5" customHeight="1">
      <c r="A35" s="66">
        <v>29</v>
      </c>
      <c r="B35" s="200" t="s">
        <v>1012</v>
      </c>
      <c r="C35" s="239" t="str">
        <f>IF(ISERROR(VLOOKUP(B35,#REF!,2,0)),"",(VLOOKUP(B35,#REF!,2,0)))</f>
        <v/>
      </c>
      <c r="D35" s="237" t="str">
        <f>IF(ISERROR(VLOOKUP(B35,#REF!,4,0)),"",(VLOOKUP(B35,#REF!,4,0)))</f>
        <v/>
      </c>
      <c r="E35" s="201" t="str">
        <f>IF(ISERROR(VLOOKUP(B35,#REF!,5,0)),"",(VLOOKUP(B35,#REF!,5,0)))</f>
        <v/>
      </c>
      <c r="F35" s="201" t="str">
        <f>IF(ISERROR(VLOOKUP(B35,#REF!,6,0)),"",(VLOOKUP(B35,#REF!,6,0)))</f>
        <v/>
      </c>
      <c r="G35" s="21"/>
      <c r="H35" s="66">
        <v>29</v>
      </c>
      <c r="I35" s="200" t="s">
        <v>1036</v>
      </c>
      <c r="J35" s="239" t="str">
        <f>IF(ISERROR(VLOOKUP(I35,#REF!,2,0)),"",(VLOOKUP(I35,#REF!,2,0)))</f>
        <v/>
      </c>
      <c r="K35" s="237" t="str">
        <f>IF(ISERROR(VLOOKUP(I35,#REF!,4,0)),"",(VLOOKUP(I35,#REF!,4,0)))</f>
        <v/>
      </c>
      <c r="L35" s="201" t="str">
        <f>IF(ISERROR(VLOOKUP(I35,#REF!,5,0)),"",(VLOOKUP(I35,#REF!,5,0)))</f>
        <v/>
      </c>
      <c r="M35" s="201" t="str">
        <f>IF(ISERROR(VLOOKUP(I35,#REF!,6,0)),"",(VLOOKUP(I35,#REF!,6,0)))</f>
        <v/>
      </c>
      <c r="Q35" s="220">
        <v>21664</v>
      </c>
      <c r="R35" s="218">
        <v>85</v>
      </c>
    </row>
    <row r="36" spans="1:18" s="18" customFormat="1" ht="22.5" customHeight="1">
      <c r="A36" s="66">
        <v>30</v>
      </c>
      <c r="B36" s="200" t="s">
        <v>1013</v>
      </c>
      <c r="C36" s="239" t="str">
        <f>IF(ISERROR(VLOOKUP(B36,#REF!,2,0)),"",(VLOOKUP(B36,#REF!,2,0)))</f>
        <v/>
      </c>
      <c r="D36" s="237" t="str">
        <f>IF(ISERROR(VLOOKUP(B36,#REF!,4,0)),"",(VLOOKUP(B36,#REF!,4,0)))</f>
        <v/>
      </c>
      <c r="E36" s="201" t="str">
        <f>IF(ISERROR(VLOOKUP(B36,#REF!,5,0)),"",(VLOOKUP(B36,#REF!,5,0)))</f>
        <v/>
      </c>
      <c r="F36" s="201" t="str">
        <f>IF(ISERROR(VLOOKUP(B36,#REF!,6,0)),"",(VLOOKUP(B36,#REF!,6,0)))</f>
        <v/>
      </c>
      <c r="G36" s="21"/>
      <c r="H36" s="66">
        <v>30</v>
      </c>
      <c r="I36" s="200" t="s">
        <v>1037</v>
      </c>
      <c r="J36" s="239" t="str">
        <f>IF(ISERROR(VLOOKUP(I36,#REF!,2,0)),"",(VLOOKUP(I36,#REF!,2,0)))</f>
        <v/>
      </c>
      <c r="K36" s="237" t="str">
        <f>IF(ISERROR(VLOOKUP(I36,#REF!,4,0)),"",(VLOOKUP(I36,#REF!,4,0)))</f>
        <v/>
      </c>
      <c r="L36" s="201" t="str">
        <f>IF(ISERROR(VLOOKUP(I36,#REF!,5,0)),"",(VLOOKUP(I36,#REF!,5,0)))</f>
        <v/>
      </c>
      <c r="M36" s="201" t="str">
        <f>IF(ISERROR(VLOOKUP(I36,#REF!,6,0)),"",(VLOOKUP(I36,#REF!,6,0)))</f>
        <v/>
      </c>
      <c r="Q36" s="220">
        <v>21694</v>
      </c>
      <c r="R36" s="218">
        <v>84</v>
      </c>
    </row>
    <row r="37" spans="1:18" s="18" customFormat="1" ht="22.5" customHeight="1">
      <c r="A37" s="66">
        <v>31</v>
      </c>
      <c r="B37" s="200" t="s">
        <v>1014</v>
      </c>
      <c r="C37" s="239" t="str">
        <f>IF(ISERROR(VLOOKUP(B37,#REF!,2,0)),"",(VLOOKUP(B37,#REF!,2,0)))</f>
        <v/>
      </c>
      <c r="D37" s="237" t="str">
        <f>IF(ISERROR(VLOOKUP(B37,#REF!,4,0)),"",(VLOOKUP(B37,#REF!,4,0)))</f>
        <v/>
      </c>
      <c r="E37" s="201" t="str">
        <f>IF(ISERROR(VLOOKUP(B37,#REF!,5,0)),"",(VLOOKUP(B37,#REF!,5,0)))</f>
        <v/>
      </c>
      <c r="F37" s="201" t="str">
        <f>IF(ISERROR(VLOOKUP(B37,#REF!,6,0)),"",(VLOOKUP(B37,#REF!,6,0)))</f>
        <v/>
      </c>
      <c r="G37" s="21"/>
      <c r="H37" s="66">
        <v>31</v>
      </c>
      <c r="I37" s="200" t="s">
        <v>1038</v>
      </c>
      <c r="J37" s="239" t="str">
        <f>IF(ISERROR(VLOOKUP(I37,#REF!,2,0)),"",(VLOOKUP(I37,#REF!,2,0)))</f>
        <v/>
      </c>
      <c r="K37" s="237" t="str">
        <f>IF(ISERROR(VLOOKUP(I37,#REF!,4,0)),"",(VLOOKUP(I37,#REF!,4,0)))</f>
        <v/>
      </c>
      <c r="L37" s="201" t="str">
        <f>IF(ISERROR(VLOOKUP(I37,#REF!,5,0)),"",(VLOOKUP(I37,#REF!,5,0)))</f>
        <v/>
      </c>
      <c r="M37" s="201" t="str">
        <f>IF(ISERROR(VLOOKUP(I37,#REF!,6,0)),"",(VLOOKUP(I37,#REF!,6,0)))</f>
        <v/>
      </c>
      <c r="Q37" s="220">
        <v>21724</v>
      </c>
      <c r="R37" s="218">
        <v>83</v>
      </c>
    </row>
    <row r="38" spans="1:18" s="18" customFormat="1" ht="22.5" customHeight="1">
      <c r="A38" s="66">
        <v>32</v>
      </c>
      <c r="B38" s="200" t="s">
        <v>1015</v>
      </c>
      <c r="C38" s="239" t="str">
        <f>IF(ISERROR(VLOOKUP(B38,#REF!,2,0)),"",(VLOOKUP(B38,#REF!,2,0)))</f>
        <v/>
      </c>
      <c r="D38" s="237" t="str">
        <f>IF(ISERROR(VLOOKUP(B38,#REF!,4,0)),"",(VLOOKUP(B38,#REF!,4,0)))</f>
        <v/>
      </c>
      <c r="E38" s="201" t="str">
        <f>IF(ISERROR(VLOOKUP(B38,#REF!,5,0)),"",(VLOOKUP(B38,#REF!,5,0)))</f>
        <v/>
      </c>
      <c r="F38" s="201" t="str">
        <f>IF(ISERROR(VLOOKUP(B38,#REF!,6,0)),"",(VLOOKUP(B38,#REF!,6,0)))</f>
        <v/>
      </c>
      <c r="G38" s="21"/>
      <c r="H38" s="66">
        <v>32</v>
      </c>
      <c r="I38" s="200" t="s">
        <v>1039</v>
      </c>
      <c r="J38" s="239" t="str">
        <f>IF(ISERROR(VLOOKUP(I38,#REF!,2,0)),"",(VLOOKUP(I38,#REF!,2,0)))</f>
        <v/>
      </c>
      <c r="K38" s="237" t="str">
        <f>IF(ISERROR(VLOOKUP(I38,#REF!,4,0)),"",(VLOOKUP(I38,#REF!,4,0)))</f>
        <v/>
      </c>
      <c r="L38" s="201" t="str">
        <f>IF(ISERROR(VLOOKUP(I38,#REF!,5,0)),"",(VLOOKUP(I38,#REF!,5,0)))</f>
        <v/>
      </c>
      <c r="M38" s="201" t="str">
        <f>IF(ISERROR(VLOOKUP(I38,#REF!,6,0)),"",(VLOOKUP(I38,#REF!,6,0)))</f>
        <v/>
      </c>
      <c r="Q38" s="220">
        <v>21754</v>
      </c>
      <c r="R38" s="218">
        <v>82</v>
      </c>
    </row>
    <row r="39" spans="1:18" s="18" customFormat="1" ht="24" customHeight="1">
      <c r="A39" s="230" t="s">
        <v>17</v>
      </c>
      <c r="B39" s="231"/>
      <c r="C39" s="231"/>
      <c r="D39" s="231"/>
      <c r="E39" s="231"/>
      <c r="F39" s="231"/>
      <c r="H39" s="230" t="s">
        <v>302</v>
      </c>
      <c r="I39" s="231"/>
      <c r="J39" s="231"/>
      <c r="K39" s="231"/>
      <c r="L39" s="231"/>
      <c r="M39" s="231"/>
      <c r="Q39" s="220">
        <v>21364</v>
      </c>
      <c r="R39" s="218">
        <v>95</v>
      </c>
    </row>
    <row r="40" spans="1:18" ht="24" customHeight="1">
      <c r="A40" s="43" t="s">
        <v>11</v>
      </c>
      <c r="B40" s="40" t="s">
        <v>87</v>
      </c>
      <c r="C40" s="40" t="s">
        <v>86</v>
      </c>
      <c r="D40" s="41" t="s">
        <v>12</v>
      </c>
      <c r="E40" s="42" t="s">
        <v>13</v>
      </c>
      <c r="F40" s="42" t="s">
        <v>295</v>
      </c>
      <c r="G40" s="19"/>
      <c r="H40" s="43" t="s">
        <v>11</v>
      </c>
      <c r="I40" s="40" t="s">
        <v>87</v>
      </c>
      <c r="J40" s="40" t="s">
        <v>86</v>
      </c>
      <c r="K40" s="41" t="s">
        <v>12</v>
      </c>
      <c r="L40" s="42" t="s">
        <v>13</v>
      </c>
      <c r="M40" s="42" t="s">
        <v>295</v>
      </c>
      <c r="Q40" s="220">
        <v>21394</v>
      </c>
      <c r="R40" s="218">
        <v>94</v>
      </c>
    </row>
    <row r="41" spans="1:18" s="18" customFormat="1" ht="22.5" customHeight="1">
      <c r="A41" s="66">
        <v>1</v>
      </c>
      <c r="B41" s="200" t="s">
        <v>697</v>
      </c>
      <c r="C41" s="239" t="str">
        <f>IF(ISERROR(VLOOKUP(B41,#REF!,2,0)),"",(VLOOKUP(B41,#REF!,2,0)))</f>
        <v/>
      </c>
      <c r="D41" s="237" t="str">
        <f>IF(ISERROR(VLOOKUP(B41,#REF!,4,0)),"",(VLOOKUP(B41,#REF!,4,0)))</f>
        <v/>
      </c>
      <c r="E41" s="201" t="str">
        <f>IF(ISERROR(VLOOKUP(B41,#REF!,5,0)),"",(VLOOKUP(B41,#REF!,5,0)))</f>
        <v/>
      </c>
      <c r="F41" s="201" t="str">
        <f>IF(ISERROR(VLOOKUP(B41,#REF!,6,0)),"",(VLOOKUP(B41,#REF!,6,0)))</f>
        <v/>
      </c>
      <c r="G41" s="21"/>
      <c r="H41" s="66">
        <v>1</v>
      </c>
      <c r="I41" s="200" t="s">
        <v>705</v>
      </c>
      <c r="J41" s="239" t="str">
        <f>IF(ISERROR(VLOOKUP(I41,#REF!,2,0)),"",(VLOOKUP(I41,#REF!,2,0)))</f>
        <v/>
      </c>
      <c r="K41" s="237" t="str">
        <f>IF(ISERROR(VLOOKUP(I41,#REF!,4,0)),"",(VLOOKUP(I41,#REF!,4,0)))</f>
        <v/>
      </c>
      <c r="L41" s="201" t="str">
        <f>IF(ISERROR(VLOOKUP(I41,#REF!,5,0)),"",(VLOOKUP(I41,#REF!,5,0)))</f>
        <v/>
      </c>
      <c r="M41" s="201" t="str">
        <f>IF(ISERROR(VLOOKUP(I41,#REF!,6,0)),"",(VLOOKUP(I41,#REF!,6,0)))</f>
        <v/>
      </c>
      <c r="Q41" s="220">
        <v>21424</v>
      </c>
      <c r="R41" s="218">
        <v>93</v>
      </c>
    </row>
    <row r="42" spans="1:18" s="18" customFormat="1" ht="22.5" customHeight="1">
      <c r="A42" s="66">
        <v>2</v>
      </c>
      <c r="B42" s="200" t="s">
        <v>698</v>
      </c>
      <c r="C42" s="239" t="str">
        <f>IF(ISERROR(VLOOKUP(B42,#REF!,2,0)),"",(VLOOKUP(B42,#REF!,2,0)))</f>
        <v/>
      </c>
      <c r="D42" s="237" t="str">
        <f>IF(ISERROR(VLOOKUP(B42,#REF!,4,0)),"",(VLOOKUP(B42,#REF!,4,0)))</f>
        <v/>
      </c>
      <c r="E42" s="201" t="str">
        <f>IF(ISERROR(VLOOKUP(B42,#REF!,5,0)),"",(VLOOKUP(B42,#REF!,5,0)))</f>
        <v/>
      </c>
      <c r="F42" s="201" t="str">
        <f>IF(ISERROR(VLOOKUP(B42,#REF!,6,0)),"",(VLOOKUP(B42,#REF!,6,0)))</f>
        <v/>
      </c>
      <c r="G42" s="21"/>
      <c r="H42" s="66">
        <v>2</v>
      </c>
      <c r="I42" s="200" t="s">
        <v>706</v>
      </c>
      <c r="J42" s="239" t="str">
        <f>IF(ISERROR(VLOOKUP(I42,#REF!,2,0)),"",(VLOOKUP(I42,#REF!,2,0)))</f>
        <v/>
      </c>
      <c r="K42" s="237" t="str">
        <f>IF(ISERROR(VLOOKUP(I42,#REF!,4,0)),"",(VLOOKUP(I42,#REF!,4,0)))</f>
        <v/>
      </c>
      <c r="L42" s="201" t="str">
        <f>IF(ISERROR(VLOOKUP(I42,#REF!,5,0)),"",(VLOOKUP(I42,#REF!,5,0)))</f>
        <v/>
      </c>
      <c r="M42" s="201" t="str">
        <f>IF(ISERROR(VLOOKUP(I42,#REF!,6,0)),"",(VLOOKUP(I42,#REF!,6,0)))</f>
        <v/>
      </c>
      <c r="Q42" s="220">
        <v>21454</v>
      </c>
      <c r="R42" s="218">
        <v>92</v>
      </c>
    </row>
    <row r="43" spans="1:18" s="18" customFormat="1" ht="22.5" customHeight="1">
      <c r="A43" s="66">
        <v>3</v>
      </c>
      <c r="B43" s="200" t="s">
        <v>699</v>
      </c>
      <c r="C43" s="239" t="str">
        <f>IF(ISERROR(VLOOKUP(B43,#REF!,2,0)),"",(VLOOKUP(B43,#REF!,2,0)))</f>
        <v/>
      </c>
      <c r="D43" s="237" t="str">
        <f>IF(ISERROR(VLOOKUP(B43,#REF!,4,0)),"",(VLOOKUP(B43,#REF!,4,0)))</f>
        <v/>
      </c>
      <c r="E43" s="201" t="str">
        <f>IF(ISERROR(VLOOKUP(B43,#REF!,5,0)),"",(VLOOKUP(B43,#REF!,5,0)))</f>
        <v/>
      </c>
      <c r="F43" s="201" t="str">
        <f>IF(ISERROR(VLOOKUP(B43,#REF!,6,0)),"",(VLOOKUP(B43,#REF!,6,0)))</f>
        <v/>
      </c>
      <c r="G43" s="21"/>
      <c r="H43" s="66">
        <v>3</v>
      </c>
      <c r="I43" s="200" t="s">
        <v>707</v>
      </c>
      <c r="J43" s="239" t="str">
        <f>IF(ISERROR(VLOOKUP(I43,#REF!,2,0)),"",(VLOOKUP(I43,#REF!,2,0)))</f>
        <v/>
      </c>
      <c r="K43" s="237" t="str">
        <f>IF(ISERROR(VLOOKUP(I43,#REF!,4,0)),"",(VLOOKUP(I43,#REF!,4,0)))</f>
        <v/>
      </c>
      <c r="L43" s="201" t="str">
        <f>IF(ISERROR(VLOOKUP(I43,#REF!,5,0)),"",(VLOOKUP(I43,#REF!,5,0)))</f>
        <v/>
      </c>
      <c r="M43" s="201" t="str">
        <f>IF(ISERROR(VLOOKUP(I43,#REF!,6,0)),"",(VLOOKUP(I43,#REF!,6,0)))</f>
        <v/>
      </c>
      <c r="Q43" s="220">
        <v>21484</v>
      </c>
      <c r="R43" s="218">
        <v>91</v>
      </c>
    </row>
    <row r="44" spans="1:18" s="18" customFormat="1" ht="22.5" customHeight="1">
      <c r="A44" s="66">
        <v>4</v>
      </c>
      <c r="B44" s="200" t="s">
        <v>700</v>
      </c>
      <c r="C44" s="239" t="str">
        <f>IF(ISERROR(VLOOKUP(B44,#REF!,2,0)),"",(VLOOKUP(B44,#REF!,2,0)))</f>
        <v/>
      </c>
      <c r="D44" s="237" t="str">
        <f>IF(ISERROR(VLOOKUP(B44,#REF!,4,0)),"",(VLOOKUP(B44,#REF!,4,0)))</f>
        <v/>
      </c>
      <c r="E44" s="201" t="str">
        <f>IF(ISERROR(VLOOKUP(B44,#REF!,5,0)),"",(VLOOKUP(B44,#REF!,5,0)))</f>
        <v/>
      </c>
      <c r="F44" s="201" t="str">
        <f>IF(ISERROR(VLOOKUP(B44,#REF!,6,0)),"",(VLOOKUP(B44,#REF!,6,0)))</f>
        <v/>
      </c>
      <c r="G44" s="21"/>
      <c r="H44" s="66">
        <v>4</v>
      </c>
      <c r="I44" s="200" t="s">
        <v>708</v>
      </c>
      <c r="J44" s="239" t="str">
        <f>IF(ISERROR(VLOOKUP(I44,#REF!,2,0)),"",(VLOOKUP(I44,#REF!,2,0)))</f>
        <v/>
      </c>
      <c r="K44" s="237" t="str">
        <f>IF(ISERROR(VLOOKUP(I44,#REF!,4,0)),"",(VLOOKUP(I44,#REF!,4,0)))</f>
        <v/>
      </c>
      <c r="L44" s="201" t="str">
        <f>IF(ISERROR(VLOOKUP(I44,#REF!,5,0)),"",(VLOOKUP(I44,#REF!,5,0)))</f>
        <v/>
      </c>
      <c r="M44" s="201" t="str">
        <f>IF(ISERROR(VLOOKUP(I44,#REF!,6,0)),"",(VLOOKUP(I44,#REF!,6,0)))</f>
        <v/>
      </c>
      <c r="Q44" s="220">
        <v>21514</v>
      </c>
      <c r="R44" s="218">
        <v>90</v>
      </c>
    </row>
    <row r="45" spans="1:18" s="18" customFormat="1" ht="22.5" customHeight="1">
      <c r="A45" s="66">
        <v>5</v>
      </c>
      <c r="B45" s="200" t="s">
        <v>701</v>
      </c>
      <c r="C45" s="239" t="str">
        <f>IF(ISERROR(VLOOKUP(B45,#REF!,2,0)),"",(VLOOKUP(B45,#REF!,2,0)))</f>
        <v/>
      </c>
      <c r="D45" s="237" t="str">
        <f>IF(ISERROR(VLOOKUP(B45,#REF!,4,0)),"",(VLOOKUP(B45,#REF!,4,0)))</f>
        <v/>
      </c>
      <c r="E45" s="201" t="str">
        <f>IF(ISERROR(VLOOKUP(B45,#REF!,5,0)),"",(VLOOKUP(B45,#REF!,5,0)))</f>
        <v/>
      </c>
      <c r="F45" s="201" t="str">
        <f>IF(ISERROR(VLOOKUP(B45,#REF!,6,0)),"",(VLOOKUP(B45,#REF!,6,0)))</f>
        <v/>
      </c>
      <c r="G45" s="21"/>
      <c r="H45" s="66">
        <v>5</v>
      </c>
      <c r="I45" s="200" t="s">
        <v>709</v>
      </c>
      <c r="J45" s="239" t="str">
        <f>IF(ISERROR(VLOOKUP(I45,#REF!,2,0)),"",(VLOOKUP(I45,#REF!,2,0)))</f>
        <v/>
      </c>
      <c r="K45" s="237" t="str">
        <f>IF(ISERROR(VLOOKUP(I45,#REF!,4,0)),"",(VLOOKUP(I45,#REF!,4,0)))</f>
        <v/>
      </c>
      <c r="L45" s="201" t="str">
        <f>IF(ISERROR(VLOOKUP(I45,#REF!,5,0)),"",(VLOOKUP(I45,#REF!,5,0)))</f>
        <v/>
      </c>
      <c r="M45" s="201" t="str">
        <f>IF(ISERROR(VLOOKUP(I45,#REF!,6,0)),"",(VLOOKUP(I45,#REF!,6,0)))</f>
        <v/>
      </c>
      <c r="Q45" s="220">
        <v>21544</v>
      </c>
      <c r="R45" s="218">
        <v>89</v>
      </c>
    </row>
    <row r="46" spans="1:18" s="18" customFormat="1" ht="22.5" customHeight="1">
      <c r="A46" s="66">
        <v>6</v>
      </c>
      <c r="B46" s="200" t="s">
        <v>702</v>
      </c>
      <c r="C46" s="239" t="str">
        <f>IF(ISERROR(VLOOKUP(B46,#REF!,2,0)),"",(VLOOKUP(B46,#REF!,2,0)))</f>
        <v/>
      </c>
      <c r="D46" s="237" t="str">
        <f>IF(ISERROR(VLOOKUP(B46,#REF!,4,0)),"",(VLOOKUP(B46,#REF!,4,0)))</f>
        <v/>
      </c>
      <c r="E46" s="201" t="str">
        <f>IF(ISERROR(VLOOKUP(B46,#REF!,5,0)),"",(VLOOKUP(B46,#REF!,5,0)))</f>
        <v/>
      </c>
      <c r="F46" s="201" t="str">
        <f>IF(ISERROR(VLOOKUP(B46,#REF!,6,0)),"",(VLOOKUP(B46,#REF!,6,0)))</f>
        <v/>
      </c>
      <c r="G46" s="21"/>
      <c r="H46" s="66">
        <v>6</v>
      </c>
      <c r="I46" s="200" t="s">
        <v>710</v>
      </c>
      <c r="J46" s="239" t="str">
        <f>IF(ISERROR(VLOOKUP(I46,#REF!,2,0)),"",(VLOOKUP(I46,#REF!,2,0)))</f>
        <v/>
      </c>
      <c r="K46" s="237" t="str">
        <f>IF(ISERROR(VLOOKUP(I46,#REF!,4,0)),"",(VLOOKUP(I46,#REF!,4,0)))</f>
        <v/>
      </c>
      <c r="L46" s="201" t="str">
        <f>IF(ISERROR(VLOOKUP(I46,#REF!,5,0)),"",(VLOOKUP(I46,#REF!,5,0)))</f>
        <v/>
      </c>
      <c r="M46" s="201" t="str">
        <f>IF(ISERROR(VLOOKUP(I46,#REF!,6,0)),"",(VLOOKUP(I46,#REF!,6,0)))</f>
        <v/>
      </c>
      <c r="Q46" s="220">
        <v>21574</v>
      </c>
      <c r="R46" s="218">
        <v>88</v>
      </c>
    </row>
    <row r="47" spans="1:18" s="18" customFormat="1" ht="22.5" customHeight="1">
      <c r="A47" s="66">
        <v>7</v>
      </c>
      <c r="B47" s="200" t="s">
        <v>703</v>
      </c>
      <c r="C47" s="239" t="str">
        <f>IF(ISERROR(VLOOKUP(B47,#REF!,2,0)),"",(VLOOKUP(B47,#REF!,2,0)))</f>
        <v/>
      </c>
      <c r="D47" s="237" t="str">
        <f>IF(ISERROR(VLOOKUP(B47,#REF!,4,0)),"",(VLOOKUP(B47,#REF!,4,0)))</f>
        <v/>
      </c>
      <c r="E47" s="201" t="str">
        <f>IF(ISERROR(VLOOKUP(B47,#REF!,5,0)),"",(VLOOKUP(B47,#REF!,5,0)))</f>
        <v/>
      </c>
      <c r="F47" s="201" t="str">
        <f>IF(ISERROR(VLOOKUP(B47,#REF!,6,0)),"",(VLOOKUP(B47,#REF!,6,0)))</f>
        <v/>
      </c>
      <c r="G47" s="21"/>
      <c r="H47" s="66">
        <v>7</v>
      </c>
      <c r="I47" s="200" t="s">
        <v>711</v>
      </c>
      <c r="J47" s="239" t="str">
        <f>IF(ISERROR(VLOOKUP(I47,#REF!,2,0)),"",(VLOOKUP(I47,#REF!,2,0)))</f>
        <v/>
      </c>
      <c r="K47" s="237" t="str">
        <f>IF(ISERROR(VLOOKUP(I47,#REF!,4,0)),"",(VLOOKUP(I47,#REF!,4,0)))</f>
        <v/>
      </c>
      <c r="L47" s="201" t="str">
        <f>IF(ISERROR(VLOOKUP(I47,#REF!,5,0)),"",(VLOOKUP(I47,#REF!,5,0)))</f>
        <v/>
      </c>
      <c r="M47" s="201" t="str">
        <f>IF(ISERROR(VLOOKUP(I47,#REF!,6,0)),"",(VLOOKUP(I47,#REF!,6,0)))</f>
        <v/>
      </c>
      <c r="Q47" s="220">
        <v>21604</v>
      </c>
      <c r="R47" s="218">
        <v>87</v>
      </c>
    </row>
    <row r="48" spans="1:18" s="18" customFormat="1" ht="22.5" customHeight="1">
      <c r="A48" s="66">
        <v>8</v>
      </c>
      <c r="B48" s="200" t="s">
        <v>704</v>
      </c>
      <c r="C48" s="239" t="str">
        <f>IF(ISERROR(VLOOKUP(B48,#REF!,2,0)),"",(VLOOKUP(B48,#REF!,2,0)))</f>
        <v/>
      </c>
      <c r="D48" s="237" t="str">
        <f>IF(ISERROR(VLOOKUP(B48,#REF!,4,0)),"",(VLOOKUP(B48,#REF!,4,0)))</f>
        <v/>
      </c>
      <c r="E48" s="201" t="str">
        <f>IF(ISERROR(VLOOKUP(B48,#REF!,5,0)),"",(VLOOKUP(B48,#REF!,5,0)))</f>
        <v/>
      </c>
      <c r="F48" s="201" t="str">
        <f>IF(ISERROR(VLOOKUP(B48,#REF!,6,0)),"",(VLOOKUP(B48,#REF!,6,0)))</f>
        <v/>
      </c>
      <c r="G48" s="21"/>
      <c r="H48" s="66">
        <v>8</v>
      </c>
      <c r="I48" s="200" t="s">
        <v>712</v>
      </c>
      <c r="J48" s="239" t="str">
        <f>IF(ISERROR(VLOOKUP(I48,#REF!,2,0)),"",(VLOOKUP(I48,#REF!,2,0)))</f>
        <v/>
      </c>
      <c r="K48" s="237" t="str">
        <f>IF(ISERROR(VLOOKUP(I48,#REF!,4,0)),"",(VLOOKUP(I48,#REF!,4,0)))</f>
        <v/>
      </c>
      <c r="L48" s="201" t="str">
        <f>IF(ISERROR(VLOOKUP(I48,#REF!,5,0)),"",(VLOOKUP(I48,#REF!,5,0)))</f>
        <v/>
      </c>
      <c r="M48" s="201" t="str">
        <f>IF(ISERROR(VLOOKUP(I48,#REF!,6,0)),"",(VLOOKUP(I48,#REF!,6,0)))</f>
        <v/>
      </c>
      <c r="Q48" s="220">
        <v>21634</v>
      </c>
      <c r="R48" s="218">
        <v>86</v>
      </c>
    </row>
    <row r="49" spans="1:18" s="18" customFormat="1" ht="22.5" customHeight="1">
      <c r="A49" s="66">
        <v>9</v>
      </c>
      <c r="B49" s="200" t="s">
        <v>1064</v>
      </c>
      <c r="C49" s="239" t="str">
        <f>IF(ISERROR(VLOOKUP(B49,#REF!,2,0)),"",(VLOOKUP(B49,#REF!,2,0)))</f>
        <v/>
      </c>
      <c r="D49" s="237" t="str">
        <f>IF(ISERROR(VLOOKUP(B49,#REF!,4,0)),"",(VLOOKUP(B49,#REF!,4,0)))</f>
        <v/>
      </c>
      <c r="E49" s="201" t="str">
        <f>IF(ISERROR(VLOOKUP(B49,#REF!,5,0)),"",(VLOOKUP(B49,#REF!,5,0)))</f>
        <v/>
      </c>
      <c r="F49" s="201" t="str">
        <f>IF(ISERROR(VLOOKUP(B49,#REF!,6,0)),"",(VLOOKUP(B49,#REF!,6,0)))</f>
        <v/>
      </c>
      <c r="G49" s="21"/>
      <c r="H49" s="66">
        <v>9</v>
      </c>
      <c r="I49" s="200" t="s">
        <v>1040</v>
      </c>
      <c r="J49" s="239" t="str">
        <f>IF(ISERROR(VLOOKUP(I49,#REF!,2,0)),"",(VLOOKUP(I49,#REF!,2,0)))</f>
        <v/>
      </c>
      <c r="K49" s="237" t="str">
        <f>IF(ISERROR(VLOOKUP(I49,#REF!,4,0)),"",(VLOOKUP(I49,#REF!,4,0)))</f>
        <v/>
      </c>
      <c r="L49" s="201" t="str">
        <f>IF(ISERROR(VLOOKUP(I49,#REF!,5,0)),"",(VLOOKUP(I49,#REF!,5,0)))</f>
        <v/>
      </c>
      <c r="M49" s="201" t="str">
        <f>IF(ISERROR(VLOOKUP(I49,#REF!,6,0)),"",(VLOOKUP(I49,#REF!,6,0)))</f>
        <v/>
      </c>
      <c r="Q49" s="220">
        <v>21664</v>
      </c>
      <c r="R49" s="218">
        <v>85</v>
      </c>
    </row>
    <row r="50" spans="1:18" s="18" customFormat="1" ht="22.5" customHeight="1">
      <c r="A50" s="66">
        <v>10</v>
      </c>
      <c r="B50" s="200" t="s">
        <v>1065</v>
      </c>
      <c r="C50" s="239" t="str">
        <f>IF(ISERROR(VLOOKUP(B50,#REF!,2,0)),"",(VLOOKUP(B50,#REF!,2,0)))</f>
        <v/>
      </c>
      <c r="D50" s="237" t="str">
        <f>IF(ISERROR(VLOOKUP(B50,#REF!,4,0)),"",(VLOOKUP(B50,#REF!,4,0)))</f>
        <v/>
      </c>
      <c r="E50" s="201" t="str">
        <f>IF(ISERROR(VLOOKUP(B50,#REF!,5,0)),"",(VLOOKUP(B50,#REF!,5,0)))</f>
        <v/>
      </c>
      <c r="F50" s="201" t="str">
        <f>IF(ISERROR(VLOOKUP(B50,#REF!,6,0)),"",(VLOOKUP(B50,#REF!,6,0)))</f>
        <v/>
      </c>
      <c r="G50" s="21"/>
      <c r="H50" s="66">
        <v>10</v>
      </c>
      <c r="I50" s="200" t="s">
        <v>1041</v>
      </c>
      <c r="J50" s="239" t="str">
        <f>IF(ISERROR(VLOOKUP(I50,#REF!,2,0)),"",(VLOOKUP(I50,#REF!,2,0)))</f>
        <v/>
      </c>
      <c r="K50" s="237" t="str">
        <f>IF(ISERROR(VLOOKUP(I50,#REF!,4,0)),"",(VLOOKUP(I50,#REF!,4,0)))</f>
        <v/>
      </c>
      <c r="L50" s="201" t="str">
        <f>IF(ISERROR(VLOOKUP(I50,#REF!,5,0)),"",(VLOOKUP(I50,#REF!,5,0)))</f>
        <v/>
      </c>
      <c r="M50" s="201" t="str">
        <f>IF(ISERROR(VLOOKUP(I50,#REF!,6,0)),"",(VLOOKUP(I50,#REF!,6,0)))</f>
        <v/>
      </c>
      <c r="Q50" s="220">
        <v>21694</v>
      </c>
      <c r="R50" s="218">
        <v>84</v>
      </c>
    </row>
    <row r="51" spans="1:18" s="18" customFormat="1" ht="22.5" customHeight="1">
      <c r="A51" s="66">
        <v>11</v>
      </c>
      <c r="B51" s="200" t="s">
        <v>1066</v>
      </c>
      <c r="C51" s="239" t="str">
        <f>IF(ISERROR(VLOOKUP(B51,#REF!,2,0)),"",(VLOOKUP(B51,#REF!,2,0)))</f>
        <v/>
      </c>
      <c r="D51" s="237" t="str">
        <f>IF(ISERROR(VLOOKUP(B51,#REF!,4,0)),"",(VLOOKUP(B51,#REF!,4,0)))</f>
        <v/>
      </c>
      <c r="E51" s="201" t="str">
        <f>IF(ISERROR(VLOOKUP(B51,#REF!,5,0)),"",(VLOOKUP(B51,#REF!,5,0)))</f>
        <v/>
      </c>
      <c r="F51" s="201" t="str">
        <f>IF(ISERROR(VLOOKUP(B51,#REF!,6,0)),"",(VLOOKUP(B51,#REF!,6,0)))</f>
        <v/>
      </c>
      <c r="G51" s="21"/>
      <c r="H51" s="66">
        <v>11</v>
      </c>
      <c r="I51" s="200" t="s">
        <v>1042</v>
      </c>
      <c r="J51" s="239" t="str">
        <f>IF(ISERROR(VLOOKUP(I51,#REF!,2,0)),"",(VLOOKUP(I51,#REF!,2,0)))</f>
        <v/>
      </c>
      <c r="K51" s="237" t="str">
        <f>IF(ISERROR(VLOOKUP(I51,#REF!,4,0)),"",(VLOOKUP(I51,#REF!,4,0)))</f>
        <v/>
      </c>
      <c r="L51" s="201" t="str">
        <f>IF(ISERROR(VLOOKUP(I51,#REF!,5,0)),"",(VLOOKUP(I51,#REF!,5,0)))</f>
        <v/>
      </c>
      <c r="M51" s="201" t="str">
        <f>IF(ISERROR(VLOOKUP(I51,#REF!,6,0)),"",(VLOOKUP(I51,#REF!,6,0)))</f>
        <v/>
      </c>
      <c r="Q51" s="220">
        <v>21724</v>
      </c>
      <c r="R51" s="218">
        <v>83</v>
      </c>
    </row>
    <row r="52" spans="1:18" s="18" customFormat="1" ht="22.5" customHeight="1">
      <c r="A52" s="66">
        <v>12</v>
      </c>
      <c r="B52" s="200" t="s">
        <v>1067</v>
      </c>
      <c r="C52" s="239" t="str">
        <f>IF(ISERROR(VLOOKUP(B52,#REF!,2,0)),"",(VLOOKUP(B52,#REF!,2,0)))</f>
        <v/>
      </c>
      <c r="D52" s="237" t="str">
        <f>IF(ISERROR(VLOOKUP(B52,#REF!,4,0)),"",(VLOOKUP(B52,#REF!,4,0)))</f>
        <v/>
      </c>
      <c r="E52" s="201" t="str">
        <f>IF(ISERROR(VLOOKUP(B52,#REF!,5,0)),"",(VLOOKUP(B52,#REF!,5,0)))</f>
        <v/>
      </c>
      <c r="F52" s="201" t="str">
        <f>IF(ISERROR(VLOOKUP(B52,#REF!,6,0)),"",(VLOOKUP(B52,#REF!,6,0)))</f>
        <v/>
      </c>
      <c r="G52" s="21"/>
      <c r="H52" s="66">
        <v>12</v>
      </c>
      <c r="I52" s="200" t="s">
        <v>1043</v>
      </c>
      <c r="J52" s="239" t="str">
        <f>IF(ISERROR(VLOOKUP(I52,#REF!,2,0)),"",(VLOOKUP(I52,#REF!,2,0)))</f>
        <v/>
      </c>
      <c r="K52" s="237" t="str">
        <f>IF(ISERROR(VLOOKUP(I52,#REF!,4,0)),"",(VLOOKUP(I52,#REF!,4,0)))</f>
        <v/>
      </c>
      <c r="L52" s="201" t="str">
        <f>IF(ISERROR(VLOOKUP(I52,#REF!,5,0)),"",(VLOOKUP(I52,#REF!,5,0)))</f>
        <v/>
      </c>
      <c r="M52" s="201" t="str">
        <f>IF(ISERROR(VLOOKUP(I52,#REF!,6,0)),"",(VLOOKUP(I52,#REF!,6,0)))</f>
        <v/>
      </c>
      <c r="Q52" s="220">
        <v>21754</v>
      </c>
      <c r="R52" s="218">
        <v>82</v>
      </c>
    </row>
    <row r="53" spans="1:18" s="18" customFormat="1" ht="22.5" customHeight="1">
      <c r="A53" s="66">
        <v>13</v>
      </c>
      <c r="B53" s="200" t="s">
        <v>1068</v>
      </c>
      <c r="C53" s="239" t="str">
        <f>IF(ISERROR(VLOOKUP(B53,#REF!,2,0)),"",(VLOOKUP(B53,#REF!,2,0)))</f>
        <v/>
      </c>
      <c r="D53" s="237" t="str">
        <f>IF(ISERROR(VLOOKUP(B53,#REF!,4,0)),"",(VLOOKUP(B53,#REF!,4,0)))</f>
        <v/>
      </c>
      <c r="E53" s="201" t="str">
        <f>IF(ISERROR(VLOOKUP(B53,#REF!,5,0)),"",(VLOOKUP(B53,#REF!,5,0)))</f>
        <v/>
      </c>
      <c r="F53" s="201" t="str">
        <f>IF(ISERROR(VLOOKUP(B53,#REF!,6,0)),"",(VLOOKUP(B53,#REF!,6,0)))</f>
        <v/>
      </c>
      <c r="G53" s="21"/>
      <c r="H53" s="66">
        <v>13</v>
      </c>
      <c r="I53" s="200" t="s">
        <v>1044</v>
      </c>
      <c r="J53" s="239" t="str">
        <f>IF(ISERROR(VLOOKUP(I53,#REF!,2,0)),"",(VLOOKUP(I53,#REF!,2,0)))</f>
        <v/>
      </c>
      <c r="K53" s="237" t="str">
        <f>IF(ISERROR(VLOOKUP(I53,#REF!,4,0)),"",(VLOOKUP(I53,#REF!,4,0)))</f>
        <v/>
      </c>
      <c r="L53" s="201" t="str">
        <f>IF(ISERROR(VLOOKUP(I53,#REF!,5,0)),"",(VLOOKUP(I53,#REF!,5,0)))</f>
        <v/>
      </c>
      <c r="M53" s="201" t="str">
        <f>IF(ISERROR(VLOOKUP(I53,#REF!,6,0)),"",(VLOOKUP(I53,#REF!,6,0)))</f>
        <v/>
      </c>
      <c r="Q53" s="220">
        <v>21794</v>
      </c>
      <c r="R53" s="218">
        <v>81</v>
      </c>
    </row>
    <row r="54" spans="1:18" s="18" customFormat="1" ht="22.5" customHeight="1">
      <c r="A54" s="66">
        <v>14</v>
      </c>
      <c r="B54" s="200" t="s">
        <v>1069</v>
      </c>
      <c r="C54" s="239" t="str">
        <f>IF(ISERROR(VLOOKUP(B54,#REF!,2,0)),"",(VLOOKUP(B54,#REF!,2,0)))</f>
        <v/>
      </c>
      <c r="D54" s="237" t="str">
        <f>IF(ISERROR(VLOOKUP(B54,#REF!,4,0)),"",(VLOOKUP(B54,#REF!,4,0)))</f>
        <v/>
      </c>
      <c r="E54" s="201" t="str">
        <f>IF(ISERROR(VLOOKUP(B54,#REF!,5,0)),"",(VLOOKUP(B54,#REF!,5,0)))</f>
        <v/>
      </c>
      <c r="F54" s="201" t="str">
        <f>IF(ISERROR(VLOOKUP(B54,#REF!,6,0)),"",(VLOOKUP(B54,#REF!,6,0)))</f>
        <v/>
      </c>
      <c r="G54" s="21"/>
      <c r="H54" s="66">
        <v>14</v>
      </c>
      <c r="I54" s="200" t="s">
        <v>1045</v>
      </c>
      <c r="J54" s="239" t="str">
        <f>IF(ISERROR(VLOOKUP(I54,#REF!,2,0)),"",(VLOOKUP(I54,#REF!,2,0)))</f>
        <v/>
      </c>
      <c r="K54" s="237" t="str">
        <f>IF(ISERROR(VLOOKUP(I54,#REF!,4,0)),"",(VLOOKUP(I54,#REF!,4,0)))</f>
        <v/>
      </c>
      <c r="L54" s="201" t="str">
        <f>IF(ISERROR(VLOOKUP(I54,#REF!,5,0)),"",(VLOOKUP(I54,#REF!,5,0)))</f>
        <v/>
      </c>
      <c r="M54" s="201" t="str">
        <f>IF(ISERROR(VLOOKUP(I54,#REF!,6,0)),"",(VLOOKUP(I54,#REF!,6,0)))</f>
        <v/>
      </c>
      <c r="Q54" s="220">
        <v>21824</v>
      </c>
      <c r="R54" s="218">
        <v>80</v>
      </c>
    </row>
    <row r="55" spans="1:18" s="18" customFormat="1" ht="22.5" customHeight="1">
      <c r="A55" s="66">
        <v>15</v>
      </c>
      <c r="B55" s="200" t="s">
        <v>1070</v>
      </c>
      <c r="C55" s="239" t="str">
        <f>IF(ISERROR(VLOOKUP(B55,#REF!,2,0)),"",(VLOOKUP(B55,#REF!,2,0)))</f>
        <v/>
      </c>
      <c r="D55" s="237" t="str">
        <f>IF(ISERROR(VLOOKUP(B55,#REF!,4,0)),"",(VLOOKUP(B55,#REF!,4,0)))</f>
        <v/>
      </c>
      <c r="E55" s="201" t="str">
        <f>IF(ISERROR(VLOOKUP(B55,#REF!,5,0)),"",(VLOOKUP(B55,#REF!,5,0)))</f>
        <v/>
      </c>
      <c r="F55" s="201" t="str">
        <f>IF(ISERROR(VLOOKUP(B55,#REF!,6,0)),"",(VLOOKUP(B55,#REF!,6,0)))</f>
        <v/>
      </c>
      <c r="G55" s="21"/>
      <c r="H55" s="66">
        <v>15</v>
      </c>
      <c r="I55" s="200" t="s">
        <v>1046</v>
      </c>
      <c r="J55" s="239" t="str">
        <f>IF(ISERROR(VLOOKUP(I55,#REF!,2,0)),"",(VLOOKUP(I55,#REF!,2,0)))</f>
        <v/>
      </c>
      <c r="K55" s="237" t="str">
        <f>IF(ISERROR(VLOOKUP(I55,#REF!,4,0)),"",(VLOOKUP(I55,#REF!,4,0)))</f>
        <v/>
      </c>
      <c r="L55" s="201" t="str">
        <f>IF(ISERROR(VLOOKUP(I55,#REF!,5,0)),"",(VLOOKUP(I55,#REF!,5,0)))</f>
        <v/>
      </c>
      <c r="M55" s="201" t="str">
        <f>IF(ISERROR(VLOOKUP(I55,#REF!,6,0)),"",(VLOOKUP(I55,#REF!,6,0)))</f>
        <v/>
      </c>
      <c r="Q55" s="220">
        <v>21854</v>
      </c>
      <c r="R55" s="218">
        <v>79</v>
      </c>
    </row>
    <row r="56" spans="1:18" s="18" customFormat="1" ht="22.5" customHeight="1">
      <c r="A56" s="66">
        <v>16</v>
      </c>
      <c r="B56" s="200" t="s">
        <v>1071</v>
      </c>
      <c r="C56" s="239" t="str">
        <f>IF(ISERROR(VLOOKUP(B56,#REF!,2,0)),"",(VLOOKUP(B56,#REF!,2,0)))</f>
        <v/>
      </c>
      <c r="D56" s="237" t="str">
        <f>IF(ISERROR(VLOOKUP(B56,#REF!,4,0)),"",(VLOOKUP(B56,#REF!,4,0)))</f>
        <v/>
      </c>
      <c r="E56" s="201" t="str">
        <f>IF(ISERROR(VLOOKUP(B56,#REF!,5,0)),"",(VLOOKUP(B56,#REF!,5,0)))</f>
        <v/>
      </c>
      <c r="F56" s="201" t="str">
        <f>IF(ISERROR(VLOOKUP(B56,#REF!,6,0)),"",(VLOOKUP(B56,#REF!,6,0)))</f>
        <v/>
      </c>
      <c r="G56" s="21"/>
      <c r="H56" s="66">
        <v>16</v>
      </c>
      <c r="I56" s="200" t="s">
        <v>1047</v>
      </c>
      <c r="J56" s="239" t="str">
        <f>IF(ISERROR(VLOOKUP(I56,#REF!,2,0)),"",(VLOOKUP(I56,#REF!,2,0)))</f>
        <v/>
      </c>
      <c r="K56" s="237" t="str">
        <f>IF(ISERROR(VLOOKUP(I56,#REF!,4,0)),"",(VLOOKUP(I56,#REF!,4,0)))</f>
        <v/>
      </c>
      <c r="L56" s="201" t="str">
        <f>IF(ISERROR(VLOOKUP(I56,#REF!,5,0)),"",(VLOOKUP(I56,#REF!,5,0)))</f>
        <v/>
      </c>
      <c r="M56" s="201" t="str">
        <f>IF(ISERROR(VLOOKUP(I56,#REF!,6,0)),"",(VLOOKUP(I56,#REF!,6,0)))</f>
        <v/>
      </c>
      <c r="Q56" s="220">
        <v>21894</v>
      </c>
      <c r="R56" s="218">
        <v>78</v>
      </c>
    </row>
    <row r="57" spans="1:18" s="18" customFormat="1" ht="22.5" customHeight="1">
      <c r="A57" s="66">
        <v>17</v>
      </c>
      <c r="B57" s="200" t="s">
        <v>1072</v>
      </c>
      <c r="C57" s="239" t="str">
        <f>IF(ISERROR(VLOOKUP(B57,#REF!,2,0)),"",(VLOOKUP(B57,#REF!,2,0)))</f>
        <v/>
      </c>
      <c r="D57" s="237" t="str">
        <f>IF(ISERROR(VLOOKUP(B57,#REF!,4,0)),"",(VLOOKUP(B57,#REF!,4,0)))</f>
        <v/>
      </c>
      <c r="E57" s="201" t="str">
        <f>IF(ISERROR(VLOOKUP(B57,#REF!,5,0)),"",(VLOOKUP(B57,#REF!,5,0)))</f>
        <v/>
      </c>
      <c r="F57" s="201" t="str">
        <f>IF(ISERROR(VLOOKUP(B57,#REF!,6,0)),"",(VLOOKUP(B57,#REF!,6,0)))</f>
        <v/>
      </c>
      <c r="G57" s="21"/>
      <c r="H57" s="66">
        <v>17</v>
      </c>
      <c r="I57" s="200" t="s">
        <v>1048</v>
      </c>
      <c r="J57" s="239" t="str">
        <f>IF(ISERROR(VLOOKUP(I57,#REF!,2,0)),"",(VLOOKUP(I57,#REF!,2,0)))</f>
        <v/>
      </c>
      <c r="K57" s="237" t="str">
        <f>IF(ISERROR(VLOOKUP(I57,#REF!,4,0)),"",(VLOOKUP(I57,#REF!,4,0)))</f>
        <v/>
      </c>
      <c r="L57" s="201" t="str">
        <f>IF(ISERROR(VLOOKUP(I57,#REF!,5,0)),"",(VLOOKUP(I57,#REF!,5,0)))</f>
        <v/>
      </c>
      <c r="M57" s="201" t="str">
        <f>IF(ISERROR(VLOOKUP(I57,#REF!,6,0)),"",(VLOOKUP(I57,#REF!,6,0)))</f>
        <v/>
      </c>
      <c r="Q57" s="220">
        <v>21934</v>
      </c>
      <c r="R57" s="218">
        <v>77</v>
      </c>
    </row>
    <row r="58" spans="1:18" s="18" customFormat="1" ht="22.5" customHeight="1">
      <c r="A58" s="66">
        <v>18</v>
      </c>
      <c r="B58" s="200" t="s">
        <v>1073</v>
      </c>
      <c r="C58" s="239" t="str">
        <f>IF(ISERROR(VLOOKUP(B58,#REF!,2,0)),"",(VLOOKUP(B58,#REF!,2,0)))</f>
        <v/>
      </c>
      <c r="D58" s="237" t="str">
        <f>IF(ISERROR(VLOOKUP(B58,#REF!,4,0)),"",(VLOOKUP(B58,#REF!,4,0)))</f>
        <v/>
      </c>
      <c r="E58" s="201" t="str">
        <f>IF(ISERROR(VLOOKUP(B58,#REF!,5,0)),"",(VLOOKUP(B58,#REF!,5,0)))</f>
        <v/>
      </c>
      <c r="F58" s="201" t="str">
        <f>IF(ISERROR(VLOOKUP(B58,#REF!,6,0)),"",(VLOOKUP(B58,#REF!,6,0)))</f>
        <v/>
      </c>
      <c r="G58" s="21"/>
      <c r="H58" s="66">
        <v>18</v>
      </c>
      <c r="I58" s="200" t="s">
        <v>1049</v>
      </c>
      <c r="J58" s="239" t="str">
        <f>IF(ISERROR(VLOOKUP(I58,#REF!,2,0)),"",(VLOOKUP(I58,#REF!,2,0)))</f>
        <v/>
      </c>
      <c r="K58" s="237" t="str">
        <f>IF(ISERROR(VLOOKUP(I58,#REF!,4,0)),"",(VLOOKUP(I58,#REF!,4,0)))</f>
        <v/>
      </c>
      <c r="L58" s="201" t="str">
        <f>IF(ISERROR(VLOOKUP(I58,#REF!,5,0)),"",(VLOOKUP(I58,#REF!,5,0)))</f>
        <v/>
      </c>
      <c r="M58" s="201" t="str">
        <f>IF(ISERROR(VLOOKUP(I58,#REF!,6,0)),"",(VLOOKUP(I58,#REF!,6,0)))</f>
        <v/>
      </c>
      <c r="Q58" s="220">
        <v>21974</v>
      </c>
      <c r="R58" s="218">
        <v>76</v>
      </c>
    </row>
    <row r="59" spans="1:18" s="18" customFormat="1" ht="22.5" customHeight="1">
      <c r="A59" s="66">
        <v>19</v>
      </c>
      <c r="B59" s="200" t="s">
        <v>1074</v>
      </c>
      <c r="C59" s="239" t="str">
        <f>IF(ISERROR(VLOOKUP(B59,#REF!,2,0)),"",(VLOOKUP(B59,#REF!,2,0)))</f>
        <v/>
      </c>
      <c r="D59" s="237" t="str">
        <f>IF(ISERROR(VLOOKUP(B59,#REF!,4,0)),"",(VLOOKUP(B59,#REF!,4,0)))</f>
        <v/>
      </c>
      <c r="E59" s="201" t="str">
        <f>IF(ISERROR(VLOOKUP(B59,#REF!,5,0)),"",(VLOOKUP(B59,#REF!,5,0)))</f>
        <v/>
      </c>
      <c r="F59" s="201" t="str">
        <f>IF(ISERROR(VLOOKUP(B59,#REF!,6,0)),"",(VLOOKUP(B59,#REF!,6,0)))</f>
        <v/>
      </c>
      <c r="G59" s="21"/>
      <c r="H59" s="66">
        <v>19</v>
      </c>
      <c r="I59" s="200" t="s">
        <v>1050</v>
      </c>
      <c r="J59" s="239" t="str">
        <f>IF(ISERROR(VLOOKUP(I59,#REF!,2,0)),"",(VLOOKUP(I59,#REF!,2,0)))</f>
        <v/>
      </c>
      <c r="K59" s="237" t="str">
        <f>IF(ISERROR(VLOOKUP(I59,#REF!,4,0)),"",(VLOOKUP(I59,#REF!,4,0)))</f>
        <v/>
      </c>
      <c r="L59" s="201" t="str">
        <f>IF(ISERROR(VLOOKUP(I59,#REF!,5,0)),"",(VLOOKUP(I59,#REF!,5,0)))</f>
        <v/>
      </c>
      <c r="M59" s="201" t="str">
        <f>IF(ISERROR(VLOOKUP(I59,#REF!,6,0)),"",(VLOOKUP(I59,#REF!,6,0)))</f>
        <v/>
      </c>
      <c r="Q59" s="220">
        <v>21364</v>
      </c>
      <c r="R59" s="218">
        <v>95</v>
      </c>
    </row>
    <row r="60" spans="1:18" s="18" customFormat="1" ht="22.5" customHeight="1">
      <c r="A60" s="66">
        <v>20</v>
      </c>
      <c r="B60" s="200" t="s">
        <v>1075</v>
      </c>
      <c r="C60" s="239" t="str">
        <f>IF(ISERROR(VLOOKUP(B60,#REF!,2,0)),"",(VLOOKUP(B60,#REF!,2,0)))</f>
        <v/>
      </c>
      <c r="D60" s="237" t="str">
        <f>IF(ISERROR(VLOOKUP(B60,#REF!,4,0)),"",(VLOOKUP(B60,#REF!,4,0)))</f>
        <v/>
      </c>
      <c r="E60" s="201" t="str">
        <f>IF(ISERROR(VLOOKUP(B60,#REF!,5,0)),"",(VLOOKUP(B60,#REF!,5,0)))</f>
        <v/>
      </c>
      <c r="F60" s="201" t="str">
        <f>IF(ISERROR(VLOOKUP(B60,#REF!,6,0)),"",(VLOOKUP(B60,#REF!,6,0)))</f>
        <v/>
      </c>
      <c r="G60" s="21"/>
      <c r="H60" s="66">
        <v>20</v>
      </c>
      <c r="I60" s="200" t="s">
        <v>1051</v>
      </c>
      <c r="J60" s="239" t="str">
        <f>IF(ISERROR(VLOOKUP(I60,#REF!,2,0)),"",(VLOOKUP(I60,#REF!,2,0)))</f>
        <v/>
      </c>
      <c r="K60" s="237" t="str">
        <f>IF(ISERROR(VLOOKUP(I60,#REF!,4,0)),"",(VLOOKUP(I60,#REF!,4,0)))</f>
        <v/>
      </c>
      <c r="L60" s="201" t="str">
        <f>IF(ISERROR(VLOOKUP(I60,#REF!,5,0)),"",(VLOOKUP(I60,#REF!,5,0)))</f>
        <v/>
      </c>
      <c r="M60" s="201" t="str">
        <f>IF(ISERROR(VLOOKUP(I60,#REF!,6,0)),"",(VLOOKUP(I60,#REF!,6,0)))</f>
        <v/>
      </c>
      <c r="Q60" s="220">
        <v>21394</v>
      </c>
      <c r="R60" s="218">
        <v>94</v>
      </c>
    </row>
    <row r="61" spans="1:18" s="18" customFormat="1" ht="22.5" customHeight="1">
      <c r="A61" s="66">
        <v>21</v>
      </c>
      <c r="B61" s="200" t="s">
        <v>1076</v>
      </c>
      <c r="C61" s="239" t="str">
        <f>IF(ISERROR(VLOOKUP(B61,#REF!,2,0)),"",(VLOOKUP(B61,#REF!,2,0)))</f>
        <v/>
      </c>
      <c r="D61" s="237" t="str">
        <f>IF(ISERROR(VLOOKUP(B61,#REF!,4,0)),"",(VLOOKUP(B61,#REF!,4,0)))</f>
        <v/>
      </c>
      <c r="E61" s="201" t="str">
        <f>IF(ISERROR(VLOOKUP(B61,#REF!,5,0)),"",(VLOOKUP(B61,#REF!,5,0)))</f>
        <v/>
      </c>
      <c r="F61" s="201" t="str">
        <f>IF(ISERROR(VLOOKUP(B61,#REF!,6,0)),"",(VLOOKUP(B61,#REF!,6,0)))</f>
        <v/>
      </c>
      <c r="G61" s="21"/>
      <c r="H61" s="66">
        <v>21</v>
      </c>
      <c r="I61" s="200" t="s">
        <v>1052</v>
      </c>
      <c r="J61" s="239" t="str">
        <f>IF(ISERROR(VLOOKUP(I61,#REF!,2,0)),"",(VLOOKUP(I61,#REF!,2,0)))</f>
        <v/>
      </c>
      <c r="K61" s="237" t="str">
        <f>IF(ISERROR(VLOOKUP(I61,#REF!,4,0)),"",(VLOOKUP(I61,#REF!,4,0)))</f>
        <v/>
      </c>
      <c r="L61" s="201" t="str">
        <f>IF(ISERROR(VLOOKUP(I61,#REF!,5,0)),"",(VLOOKUP(I61,#REF!,5,0)))</f>
        <v/>
      </c>
      <c r="M61" s="201" t="str">
        <f>IF(ISERROR(VLOOKUP(I61,#REF!,6,0)),"",(VLOOKUP(I61,#REF!,6,0)))</f>
        <v/>
      </c>
      <c r="Q61" s="220">
        <v>21424</v>
      </c>
      <c r="R61" s="218">
        <v>93</v>
      </c>
    </row>
    <row r="62" spans="1:18" s="18" customFormat="1" ht="22.5" customHeight="1">
      <c r="A62" s="66">
        <v>22</v>
      </c>
      <c r="B62" s="200" t="s">
        <v>1077</v>
      </c>
      <c r="C62" s="239" t="str">
        <f>IF(ISERROR(VLOOKUP(B62,#REF!,2,0)),"",(VLOOKUP(B62,#REF!,2,0)))</f>
        <v/>
      </c>
      <c r="D62" s="237" t="str">
        <f>IF(ISERROR(VLOOKUP(B62,#REF!,4,0)),"",(VLOOKUP(B62,#REF!,4,0)))</f>
        <v/>
      </c>
      <c r="E62" s="201" t="str">
        <f>IF(ISERROR(VLOOKUP(B62,#REF!,5,0)),"",(VLOOKUP(B62,#REF!,5,0)))</f>
        <v/>
      </c>
      <c r="F62" s="201" t="str">
        <f>IF(ISERROR(VLOOKUP(B62,#REF!,6,0)),"",(VLOOKUP(B62,#REF!,6,0)))</f>
        <v/>
      </c>
      <c r="G62" s="21"/>
      <c r="H62" s="66">
        <v>22</v>
      </c>
      <c r="I62" s="200" t="s">
        <v>1053</v>
      </c>
      <c r="J62" s="239" t="str">
        <f>IF(ISERROR(VLOOKUP(I62,#REF!,2,0)),"",(VLOOKUP(I62,#REF!,2,0)))</f>
        <v/>
      </c>
      <c r="K62" s="237" t="str">
        <f>IF(ISERROR(VLOOKUP(I62,#REF!,4,0)),"",(VLOOKUP(I62,#REF!,4,0)))</f>
        <v/>
      </c>
      <c r="L62" s="201" t="str">
        <f>IF(ISERROR(VLOOKUP(I62,#REF!,5,0)),"",(VLOOKUP(I62,#REF!,5,0)))</f>
        <v/>
      </c>
      <c r="M62" s="201" t="str">
        <f>IF(ISERROR(VLOOKUP(I62,#REF!,6,0)),"",(VLOOKUP(I62,#REF!,6,0)))</f>
        <v/>
      </c>
      <c r="Q62" s="220">
        <v>21454</v>
      </c>
      <c r="R62" s="218">
        <v>92</v>
      </c>
    </row>
    <row r="63" spans="1:18" s="18" customFormat="1" ht="22.5" customHeight="1">
      <c r="A63" s="66">
        <v>23</v>
      </c>
      <c r="B63" s="200" t="s">
        <v>1078</v>
      </c>
      <c r="C63" s="239" t="str">
        <f>IF(ISERROR(VLOOKUP(B63,#REF!,2,0)),"",(VLOOKUP(B63,#REF!,2,0)))</f>
        <v/>
      </c>
      <c r="D63" s="237" t="str">
        <f>IF(ISERROR(VLOOKUP(B63,#REF!,4,0)),"",(VLOOKUP(B63,#REF!,4,0)))</f>
        <v/>
      </c>
      <c r="E63" s="201" t="str">
        <f>IF(ISERROR(VLOOKUP(B63,#REF!,5,0)),"",(VLOOKUP(B63,#REF!,5,0)))</f>
        <v/>
      </c>
      <c r="F63" s="201" t="str">
        <f>IF(ISERROR(VLOOKUP(B63,#REF!,6,0)),"",(VLOOKUP(B63,#REF!,6,0)))</f>
        <v/>
      </c>
      <c r="G63" s="21"/>
      <c r="H63" s="66">
        <v>23</v>
      </c>
      <c r="I63" s="200" t="s">
        <v>1054</v>
      </c>
      <c r="J63" s="239" t="str">
        <f>IF(ISERROR(VLOOKUP(I63,#REF!,2,0)),"",(VLOOKUP(I63,#REF!,2,0)))</f>
        <v/>
      </c>
      <c r="K63" s="237" t="str">
        <f>IF(ISERROR(VLOOKUP(I63,#REF!,4,0)),"",(VLOOKUP(I63,#REF!,4,0)))</f>
        <v/>
      </c>
      <c r="L63" s="201" t="str">
        <f>IF(ISERROR(VLOOKUP(I63,#REF!,5,0)),"",(VLOOKUP(I63,#REF!,5,0)))</f>
        <v/>
      </c>
      <c r="M63" s="201" t="str">
        <f>IF(ISERROR(VLOOKUP(I63,#REF!,6,0)),"",(VLOOKUP(I63,#REF!,6,0)))</f>
        <v/>
      </c>
      <c r="Q63" s="220">
        <v>21484</v>
      </c>
      <c r="R63" s="218">
        <v>91</v>
      </c>
    </row>
    <row r="64" spans="1:18" s="18" customFormat="1" ht="22.5" customHeight="1">
      <c r="A64" s="66">
        <v>24</v>
      </c>
      <c r="B64" s="200" t="s">
        <v>1079</v>
      </c>
      <c r="C64" s="239" t="str">
        <f>IF(ISERROR(VLOOKUP(B64,#REF!,2,0)),"",(VLOOKUP(B64,#REF!,2,0)))</f>
        <v/>
      </c>
      <c r="D64" s="237" t="str">
        <f>IF(ISERROR(VLOOKUP(B64,#REF!,4,0)),"",(VLOOKUP(B64,#REF!,4,0)))</f>
        <v/>
      </c>
      <c r="E64" s="201" t="str">
        <f>IF(ISERROR(VLOOKUP(B64,#REF!,5,0)),"",(VLOOKUP(B64,#REF!,5,0)))</f>
        <v/>
      </c>
      <c r="F64" s="201" t="str">
        <f>IF(ISERROR(VLOOKUP(B64,#REF!,6,0)),"",(VLOOKUP(B64,#REF!,6,0)))</f>
        <v/>
      </c>
      <c r="G64" s="21"/>
      <c r="H64" s="66">
        <v>24</v>
      </c>
      <c r="I64" s="200" t="s">
        <v>1055</v>
      </c>
      <c r="J64" s="239" t="str">
        <f>IF(ISERROR(VLOOKUP(I64,#REF!,2,0)),"",(VLOOKUP(I64,#REF!,2,0)))</f>
        <v/>
      </c>
      <c r="K64" s="237" t="str">
        <f>IF(ISERROR(VLOOKUP(I64,#REF!,4,0)),"",(VLOOKUP(I64,#REF!,4,0)))</f>
        <v/>
      </c>
      <c r="L64" s="201" t="str">
        <f>IF(ISERROR(VLOOKUP(I64,#REF!,5,0)),"",(VLOOKUP(I64,#REF!,5,0)))</f>
        <v/>
      </c>
      <c r="M64" s="201" t="str">
        <f>IF(ISERROR(VLOOKUP(I64,#REF!,6,0)),"",(VLOOKUP(I64,#REF!,6,0)))</f>
        <v/>
      </c>
      <c r="Q64" s="220">
        <v>21514</v>
      </c>
      <c r="R64" s="218">
        <v>90</v>
      </c>
    </row>
    <row r="65" spans="1:18" s="18" customFormat="1" ht="22.5" customHeight="1">
      <c r="A65" s="66">
        <v>25</v>
      </c>
      <c r="B65" s="200" t="s">
        <v>1080</v>
      </c>
      <c r="C65" s="239" t="str">
        <f>IF(ISERROR(VLOOKUP(B65,#REF!,2,0)),"",(VLOOKUP(B65,#REF!,2,0)))</f>
        <v/>
      </c>
      <c r="D65" s="237" t="str">
        <f>IF(ISERROR(VLOOKUP(B65,#REF!,4,0)),"",(VLOOKUP(B65,#REF!,4,0)))</f>
        <v/>
      </c>
      <c r="E65" s="201" t="str">
        <f>IF(ISERROR(VLOOKUP(B65,#REF!,5,0)),"",(VLOOKUP(B65,#REF!,5,0)))</f>
        <v/>
      </c>
      <c r="F65" s="201" t="str">
        <f>IF(ISERROR(VLOOKUP(B65,#REF!,6,0)),"",(VLOOKUP(B65,#REF!,6,0)))</f>
        <v/>
      </c>
      <c r="G65" s="21"/>
      <c r="H65" s="66">
        <v>25</v>
      </c>
      <c r="I65" s="200" t="s">
        <v>1056</v>
      </c>
      <c r="J65" s="239" t="str">
        <f>IF(ISERROR(VLOOKUP(I65,#REF!,2,0)),"",(VLOOKUP(I65,#REF!,2,0)))</f>
        <v/>
      </c>
      <c r="K65" s="237" t="str">
        <f>IF(ISERROR(VLOOKUP(I65,#REF!,4,0)),"",(VLOOKUP(I65,#REF!,4,0)))</f>
        <v/>
      </c>
      <c r="L65" s="201" t="str">
        <f>IF(ISERROR(VLOOKUP(I65,#REF!,5,0)),"",(VLOOKUP(I65,#REF!,5,0)))</f>
        <v/>
      </c>
      <c r="M65" s="201" t="str">
        <f>IF(ISERROR(VLOOKUP(I65,#REF!,6,0)),"",(VLOOKUP(I65,#REF!,6,0)))</f>
        <v/>
      </c>
      <c r="Q65" s="220">
        <v>21544</v>
      </c>
      <c r="R65" s="218">
        <v>89</v>
      </c>
    </row>
    <row r="66" spans="1:18" s="18" customFormat="1" ht="22.5" customHeight="1">
      <c r="A66" s="66">
        <v>26</v>
      </c>
      <c r="B66" s="200" t="s">
        <v>1081</v>
      </c>
      <c r="C66" s="239" t="str">
        <f>IF(ISERROR(VLOOKUP(B66,#REF!,2,0)),"",(VLOOKUP(B66,#REF!,2,0)))</f>
        <v/>
      </c>
      <c r="D66" s="237" t="str">
        <f>IF(ISERROR(VLOOKUP(B66,#REF!,4,0)),"",(VLOOKUP(B66,#REF!,4,0)))</f>
        <v/>
      </c>
      <c r="E66" s="201" t="str">
        <f>IF(ISERROR(VLOOKUP(B66,#REF!,5,0)),"",(VLOOKUP(B66,#REF!,5,0)))</f>
        <v/>
      </c>
      <c r="F66" s="201" t="str">
        <f>IF(ISERROR(VLOOKUP(B66,#REF!,6,0)),"",(VLOOKUP(B66,#REF!,6,0)))</f>
        <v/>
      </c>
      <c r="G66" s="21"/>
      <c r="H66" s="66">
        <v>26</v>
      </c>
      <c r="I66" s="200" t="s">
        <v>1057</v>
      </c>
      <c r="J66" s="239" t="str">
        <f>IF(ISERROR(VLOOKUP(I66,#REF!,2,0)),"",(VLOOKUP(I66,#REF!,2,0)))</f>
        <v/>
      </c>
      <c r="K66" s="237" t="str">
        <f>IF(ISERROR(VLOOKUP(I66,#REF!,4,0)),"",(VLOOKUP(I66,#REF!,4,0)))</f>
        <v/>
      </c>
      <c r="L66" s="201" t="str">
        <f>IF(ISERROR(VLOOKUP(I66,#REF!,5,0)),"",(VLOOKUP(I66,#REF!,5,0)))</f>
        <v/>
      </c>
      <c r="M66" s="201" t="str">
        <f>IF(ISERROR(VLOOKUP(I66,#REF!,6,0)),"",(VLOOKUP(I66,#REF!,6,0)))</f>
        <v/>
      </c>
      <c r="Q66" s="220">
        <v>21574</v>
      </c>
      <c r="R66" s="218">
        <v>88</v>
      </c>
    </row>
    <row r="67" spans="1:18" s="18" customFormat="1" ht="22.5" customHeight="1">
      <c r="A67" s="66">
        <v>27</v>
      </c>
      <c r="B67" s="200" t="s">
        <v>1082</v>
      </c>
      <c r="C67" s="239" t="str">
        <f>IF(ISERROR(VLOOKUP(B67,#REF!,2,0)),"",(VLOOKUP(B67,#REF!,2,0)))</f>
        <v/>
      </c>
      <c r="D67" s="237" t="str">
        <f>IF(ISERROR(VLOOKUP(B67,#REF!,4,0)),"",(VLOOKUP(B67,#REF!,4,0)))</f>
        <v/>
      </c>
      <c r="E67" s="201" t="str">
        <f>IF(ISERROR(VLOOKUP(B67,#REF!,5,0)),"",(VLOOKUP(B67,#REF!,5,0)))</f>
        <v/>
      </c>
      <c r="F67" s="201" t="str">
        <f>IF(ISERROR(VLOOKUP(B67,#REF!,6,0)),"",(VLOOKUP(B67,#REF!,6,0)))</f>
        <v/>
      </c>
      <c r="G67" s="21"/>
      <c r="H67" s="66">
        <v>27</v>
      </c>
      <c r="I67" s="200" t="s">
        <v>1058</v>
      </c>
      <c r="J67" s="239" t="str">
        <f>IF(ISERROR(VLOOKUP(I67,#REF!,2,0)),"",(VLOOKUP(I67,#REF!,2,0)))</f>
        <v/>
      </c>
      <c r="K67" s="237" t="str">
        <f>IF(ISERROR(VLOOKUP(I67,#REF!,4,0)),"",(VLOOKUP(I67,#REF!,4,0)))</f>
        <v/>
      </c>
      <c r="L67" s="201" t="str">
        <f>IF(ISERROR(VLOOKUP(I67,#REF!,5,0)),"",(VLOOKUP(I67,#REF!,5,0)))</f>
        <v/>
      </c>
      <c r="M67" s="201" t="str">
        <f>IF(ISERROR(VLOOKUP(I67,#REF!,6,0)),"",(VLOOKUP(I67,#REF!,6,0)))</f>
        <v/>
      </c>
      <c r="Q67" s="220">
        <v>21604</v>
      </c>
      <c r="R67" s="218">
        <v>87</v>
      </c>
    </row>
    <row r="68" spans="1:18" s="18" customFormat="1" ht="22.5" customHeight="1">
      <c r="A68" s="66">
        <v>28</v>
      </c>
      <c r="B68" s="200" t="s">
        <v>1083</v>
      </c>
      <c r="C68" s="239" t="str">
        <f>IF(ISERROR(VLOOKUP(B68,#REF!,2,0)),"",(VLOOKUP(B68,#REF!,2,0)))</f>
        <v/>
      </c>
      <c r="D68" s="237" t="str">
        <f>IF(ISERROR(VLOOKUP(B68,#REF!,4,0)),"",(VLOOKUP(B68,#REF!,4,0)))</f>
        <v/>
      </c>
      <c r="E68" s="201" t="str">
        <f>IF(ISERROR(VLOOKUP(B68,#REF!,5,0)),"",(VLOOKUP(B68,#REF!,5,0)))</f>
        <v/>
      </c>
      <c r="F68" s="201" t="str">
        <f>IF(ISERROR(VLOOKUP(B68,#REF!,6,0)),"",(VLOOKUP(B68,#REF!,6,0)))</f>
        <v/>
      </c>
      <c r="G68" s="21"/>
      <c r="H68" s="66">
        <v>28</v>
      </c>
      <c r="I68" s="200" t="s">
        <v>1059</v>
      </c>
      <c r="J68" s="239" t="str">
        <f>IF(ISERROR(VLOOKUP(I68,#REF!,2,0)),"",(VLOOKUP(I68,#REF!,2,0)))</f>
        <v/>
      </c>
      <c r="K68" s="237" t="str">
        <f>IF(ISERROR(VLOOKUP(I68,#REF!,4,0)),"",(VLOOKUP(I68,#REF!,4,0)))</f>
        <v/>
      </c>
      <c r="L68" s="201" t="str">
        <f>IF(ISERROR(VLOOKUP(I68,#REF!,5,0)),"",(VLOOKUP(I68,#REF!,5,0)))</f>
        <v/>
      </c>
      <c r="M68" s="201" t="str">
        <f>IF(ISERROR(VLOOKUP(I68,#REF!,6,0)),"",(VLOOKUP(I68,#REF!,6,0)))</f>
        <v/>
      </c>
      <c r="Q68" s="220">
        <v>21634</v>
      </c>
      <c r="R68" s="218">
        <v>86</v>
      </c>
    </row>
    <row r="69" spans="1:18" s="18" customFormat="1" ht="22.5" customHeight="1">
      <c r="A69" s="66">
        <v>29</v>
      </c>
      <c r="B69" s="200" t="s">
        <v>1084</v>
      </c>
      <c r="C69" s="239" t="str">
        <f>IF(ISERROR(VLOOKUP(B69,#REF!,2,0)),"",(VLOOKUP(B69,#REF!,2,0)))</f>
        <v/>
      </c>
      <c r="D69" s="237" t="str">
        <f>IF(ISERROR(VLOOKUP(B69,#REF!,4,0)),"",(VLOOKUP(B69,#REF!,4,0)))</f>
        <v/>
      </c>
      <c r="E69" s="201" t="str">
        <f>IF(ISERROR(VLOOKUP(B69,#REF!,5,0)),"",(VLOOKUP(B69,#REF!,5,0)))</f>
        <v/>
      </c>
      <c r="F69" s="201" t="str">
        <f>IF(ISERROR(VLOOKUP(B69,#REF!,6,0)),"",(VLOOKUP(B69,#REF!,6,0)))</f>
        <v/>
      </c>
      <c r="G69" s="21"/>
      <c r="H69" s="66">
        <v>29</v>
      </c>
      <c r="I69" s="200" t="s">
        <v>1060</v>
      </c>
      <c r="J69" s="239" t="str">
        <f>IF(ISERROR(VLOOKUP(I69,#REF!,2,0)),"",(VLOOKUP(I69,#REF!,2,0)))</f>
        <v/>
      </c>
      <c r="K69" s="237" t="str">
        <f>IF(ISERROR(VLOOKUP(I69,#REF!,4,0)),"",(VLOOKUP(I69,#REF!,4,0)))</f>
        <v/>
      </c>
      <c r="L69" s="201" t="str">
        <f>IF(ISERROR(VLOOKUP(I69,#REF!,5,0)),"",(VLOOKUP(I69,#REF!,5,0)))</f>
        <v/>
      </c>
      <c r="M69" s="201" t="str">
        <f>IF(ISERROR(VLOOKUP(I69,#REF!,6,0)),"",(VLOOKUP(I69,#REF!,6,0)))</f>
        <v/>
      </c>
      <c r="Q69" s="220">
        <v>21664</v>
      </c>
      <c r="R69" s="218">
        <v>85</v>
      </c>
    </row>
    <row r="70" spans="1:18" s="18" customFormat="1" ht="22.5" customHeight="1">
      <c r="A70" s="66">
        <v>30</v>
      </c>
      <c r="B70" s="200" t="s">
        <v>1085</v>
      </c>
      <c r="C70" s="239" t="str">
        <f>IF(ISERROR(VLOOKUP(B70,#REF!,2,0)),"",(VLOOKUP(B70,#REF!,2,0)))</f>
        <v/>
      </c>
      <c r="D70" s="237" t="str">
        <f>IF(ISERROR(VLOOKUP(B70,#REF!,4,0)),"",(VLOOKUP(B70,#REF!,4,0)))</f>
        <v/>
      </c>
      <c r="E70" s="201" t="str">
        <f>IF(ISERROR(VLOOKUP(B70,#REF!,5,0)),"",(VLOOKUP(B70,#REF!,5,0)))</f>
        <v/>
      </c>
      <c r="F70" s="201" t="str">
        <f>IF(ISERROR(VLOOKUP(B70,#REF!,6,0)),"",(VLOOKUP(B70,#REF!,6,0)))</f>
        <v/>
      </c>
      <c r="G70" s="21"/>
      <c r="H70" s="66">
        <v>30</v>
      </c>
      <c r="I70" s="200" t="s">
        <v>1061</v>
      </c>
      <c r="J70" s="239" t="str">
        <f>IF(ISERROR(VLOOKUP(I70,#REF!,2,0)),"",(VLOOKUP(I70,#REF!,2,0)))</f>
        <v/>
      </c>
      <c r="K70" s="237" t="str">
        <f>IF(ISERROR(VLOOKUP(I70,#REF!,4,0)),"",(VLOOKUP(I70,#REF!,4,0)))</f>
        <v/>
      </c>
      <c r="L70" s="201" t="str">
        <f>IF(ISERROR(VLOOKUP(I70,#REF!,5,0)),"",(VLOOKUP(I70,#REF!,5,0)))</f>
        <v/>
      </c>
      <c r="M70" s="201" t="str">
        <f>IF(ISERROR(VLOOKUP(I70,#REF!,6,0)),"",(VLOOKUP(I70,#REF!,6,0)))</f>
        <v/>
      </c>
      <c r="Q70" s="220">
        <v>21694</v>
      </c>
      <c r="R70" s="218">
        <v>84</v>
      </c>
    </row>
    <row r="71" spans="1:18" s="18" customFormat="1" ht="22.5" customHeight="1">
      <c r="A71" s="66">
        <v>31</v>
      </c>
      <c r="B71" s="200" t="s">
        <v>1086</v>
      </c>
      <c r="C71" s="239" t="str">
        <f>IF(ISERROR(VLOOKUP(B71,#REF!,2,0)),"",(VLOOKUP(B71,#REF!,2,0)))</f>
        <v/>
      </c>
      <c r="D71" s="237" t="str">
        <f>IF(ISERROR(VLOOKUP(B71,#REF!,4,0)),"",(VLOOKUP(B71,#REF!,4,0)))</f>
        <v/>
      </c>
      <c r="E71" s="201" t="str">
        <f>IF(ISERROR(VLOOKUP(B71,#REF!,5,0)),"",(VLOOKUP(B71,#REF!,5,0)))</f>
        <v/>
      </c>
      <c r="F71" s="201" t="str">
        <f>IF(ISERROR(VLOOKUP(B71,#REF!,6,0)),"",(VLOOKUP(B71,#REF!,6,0)))</f>
        <v/>
      </c>
      <c r="G71" s="21"/>
      <c r="H71" s="66">
        <v>31</v>
      </c>
      <c r="I71" s="200" t="s">
        <v>1062</v>
      </c>
      <c r="J71" s="239" t="str">
        <f>IF(ISERROR(VLOOKUP(I71,#REF!,2,0)),"",(VLOOKUP(I71,#REF!,2,0)))</f>
        <v/>
      </c>
      <c r="K71" s="237" t="str">
        <f>IF(ISERROR(VLOOKUP(I71,#REF!,4,0)),"",(VLOOKUP(I71,#REF!,4,0)))</f>
        <v/>
      </c>
      <c r="L71" s="201" t="str">
        <f>IF(ISERROR(VLOOKUP(I71,#REF!,5,0)),"",(VLOOKUP(I71,#REF!,5,0)))</f>
        <v/>
      </c>
      <c r="M71" s="201" t="str">
        <f>IF(ISERROR(VLOOKUP(I71,#REF!,6,0)),"",(VLOOKUP(I71,#REF!,6,0)))</f>
        <v/>
      </c>
      <c r="Q71" s="220">
        <v>21724</v>
      </c>
      <c r="R71" s="218">
        <v>83</v>
      </c>
    </row>
    <row r="72" spans="1:18" s="18" customFormat="1" ht="22.5" customHeight="1">
      <c r="A72" s="66">
        <v>32</v>
      </c>
      <c r="B72" s="200" t="s">
        <v>1087</v>
      </c>
      <c r="C72" s="239" t="str">
        <f>IF(ISERROR(VLOOKUP(B72,#REF!,2,0)),"",(VLOOKUP(B72,#REF!,2,0)))</f>
        <v/>
      </c>
      <c r="D72" s="237" t="str">
        <f>IF(ISERROR(VLOOKUP(B72,#REF!,4,0)),"",(VLOOKUP(B72,#REF!,4,0)))</f>
        <v/>
      </c>
      <c r="E72" s="201" t="str">
        <f>IF(ISERROR(VLOOKUP(B72,#REF!,5,0)),"",(VLOOKUP(B72,#REF!,5,0)))</f>
        <v/>
      </c>
      <c r="F72" s="201" t="str">
        <f>IF(ISERROR(VLOOKUP(B72,#REF!,6,0)),"",(VLOOKUP(B72,#REF!,6,0)))</f>
        <v/>
      </c>
      <c r="G72" s="21"/>
      <c r="H72" s="66">
        <v>32</v>
      </c>
      <c r="I72" s="200" t="s">
        <v>1063</v>
      </c>
      <c r="J72" s="239" t="str">
        <f>IF(ISERROR(VLOOKUP(I72,#REF!,2,0)),"",(VLOOKUP(I72,#REF!,2,0)))</f>
        <v/>
      </c>
      <c r="K72" s="237" t="str">
        <f>IF(ISERROR(VLOOKUP(I72,#REF!,4,0)),"",(VLOOKUP(I72,#REF!,4,0)))</f>
        <v/>
      </c>
      <c r="L72" s="201" t="str">
        <f>IF(ISERROR(VLOOKUP(I72,#REF!,5,0)),"",(VLOOKUP(I72,#REF!,5,0)))</f>
        <v/>
      </c>
      <c r="M72" s="201" t="str">
        <f>IF(ISERROR(VLOOKUP(I72,#REF!,6,0)),"",(VLOOKUP(I72,#REF!,6,0)))</f>
        <v/>
      </c>
      <c r="Q72" s="220">
        <v>21754</v>
      </c>
      <c r="R72" s="218">
        <v>82</v>
      </c>
    </row>
    <row r="73" spans="1:18" s="330" customFormat="1" ht="14.25" customHeight="1">
      <c r="A73" s="320" t="s">
        <v>18</v>
      </c>
      <c r="B73" s="320"/>
      <c r="C73" s="320"/>
      <c r="D73" s="320"/>
      <c r="E73" s="321"/>
      <c r="F73" s="322" t="s">
        <v>0</v>
      </c>
      <c r="G73" s="325" t="s">
        <v>2</v>
      </c>
      <c r="H73" s="324"/>
      <c r="I73" s="324"/>
      <c r="J73" s="324"/>
      <c r="K73" s="326"/>
      <c r="L73" s="327" t="s">
        <v>3</v>
      </c>
      <c r="M73" s="328" t="s">
        <v>3</v>
      </c>
      <c r="N73" s="329"/>
      <c r="Q73" s="331">
        <v>22054</v>
      </c>
      <c r="R73" s="332">
        <v>74</v>
      </c>
    </row>
    <row r="74" spans="1:18">
      <c r="Q74" s="220">
        <v>23254</v>
      </c>
      <c r="R74" s="218">
        <v>46</v>
      </c>
    </row>
    <row r="75" spans="1:18">
      <c r="Q75" s="220">
        <v>23314</v>
      </c>
      <c r="R75" s="218">
        <v>45</v>
      </c>
    </row>
    <row r="76" spans="1:18">
      <c r="Q76" s="220">
        <v>23374</v>
      </c>
      <c r="R76" s="218">
        <v>44</v>
      </c>
    </row>
    <row r="77" spans="1:18">
      <c r="Q77" s="220">
        <v>23434</v>
      </c>
      <c r="R77" s="218">
        <v>43</v>
      </c>
    </row>
    <row r="78" spans="1:18">
      <c r="Q78" s="220">
        <v>23494</v>
      </c>
      <c r="R78" s="218">
        <v>42</v>
      </c>
    </row>
    <row r="79" spans="1:18">
      <c r="Q79" s="220">
        <v>23554</v>
      </c>
      <c r="R79" s="218">
        <v>41</v>
      </c>
    </row>
    <row r="80" spans="1:18">
      <c r="Q80" s="220">
        <v>23614</v>
      </c>
      <c r="R80" s="218">
        <v>40</v>
      </c>
    </row>
    <row r="81" spans="17:18">
      <c r="Q81" s="220">
        <v>23674</v>
      </c>
      <c r="R81" s="218">
        <v>39</v>
      </c>
    </row>
    <row r="82" spans="17:18">
      <c r="Q82" s="220">
        <v>23734</v>
      </c>
      <c r="R82" s="218">
        <v>38</v>
      </c>
    </row>
    <row r="83" spans="17:18">
      <c r="Q83" s="220">
        <v>23794</v>
      </c>
      <c r="R83" s="218">
        <v>37</v>
      </c>
    </row>
    <row r="84" spans="17:18">
      <c r="Q84" s="220">
        <v>23854</v>
      </c>
      <c r="R84" s="218">
        <v>36</v>
      </c>
    </row>
    <row r="85" spans="17:18">
      <c r="Q85" s="220">
        <v>23814</v>
      </c>
      <c r="R85" s="218">
        <v>35</v>
      </c>
    </row>
    <row r="86" spans="17:18">
      <c r="Q86" s="220">
        <v>23974</v>
      </c>
      <c r="R86" s="218">
        <v>34</v>
      </c>
    </row>
    <row r="87" spans="17:18">
      <c r="Q87" s="220">
        <v>24034</v>
      </c>
      <c r="R87" s="218">
        <v>33</v>
      </c>
    </row>
    <row r="88" spans="17:18">
      <c r="Q88" s="220">
        <v>24094</v>
      </c>
      <c r="R88" s="218">
        <v>32</v>
      </c>
    </row>
    <row r="89" spans="17:18">
      <c r="Q89" s="220">
        <v>24154</v>
      </c>
      <c r="R89" s="218">
        <v>31</v>
      </c>
    </row>
    <row r="90" spans="17:18">
      <c r="Q90" s="220">
        <v>24214</v>
      </c>
      <c r="R90" s="218">
        <v>30</v>
      </c>
    </row>
    <row r="91" spans="17:18">
      <c r="Q91" s="220">
        <v>24274</v>
      </c>
      <c r="R91" s="218">
        <v>29</v>
      </c>
    </row>
    <row r="92" spans="17:18">
      <c r="Q92" s="220">
        <v>24334</v>
      </c>
      <c r="R92" s="218">
        <v>28</v>
      </c>
    </row>
    <row r="93" spans="17:18">
      <c r="Q93" s="220">
        <v>24394</v>
      </c>
      <c r="R93" s="218">
        <v>27</v>
      </c>
    </row>
    <row r="94" spans="17:18">
      <c r="Q94" s="220">
        <v>24454</v>
      </c>
      <c r="R94" s="218">
        <v>26</v>
      </c>
    </row>
    <row r="95" spans="17:18">
      <c r="Q95" s="220">
        <v>24514</v>
      </c>
      <c r="R95" s="218">
        <v>25</v>
      </c>
    </row>
    <row r="96" spans="17:18">
      <c r="Q96" s="220">
        <v>24614</v>
      </c>
      <c r="R96" s="218">
        <v>24</v>
      </c>
    </row>
    <row r="97" spans="17:18">
      <c r="Q97" s="220">
        <v>24714</v>
      </c>
      <c r="R97" s="218">
        <v>23</v>
      </c>
    </row>
    <row r="98" spans="17:18">
      <c r="Q98" s="220">
        <v>24814</v>
      </c>
      <c r="R98" s="218">
        <v>22</v>
      </c>
    </row>
    <row r="99" spans="17:18">
      <c r="Q99" s="220">
        <v>24914</v>
      </c>
      <c r="R99" s="218">
        <v>21</v>
      </c>
    </row>
    <row r="100" spans="17:18">
      <c r="Q100" s="220">
        <v>25014</v>
      </c>
      <c r="R100" s="218">
        <v>20</v>
      </c>
    </row>
    <row r="101" spans="17:18">
      <c r="Q101" s="220">
        <v>25114</v>
      </c>
      <c r="R101" s="218">
        <v>19</v>
      </c>
    </row>
    <row r="102" spans="17:18">
      <c r="Q102" s="220">
        <v>25214</v>
      </c>
      <c r="R102" s="218">
        <v>18</v>
      </c>
    </row>
    <row r="103" spans="17:18">
      <c r="Q103" s="220">
        <v>25314</v>
      </c>
      <c r="R103" s="218">
        <v>17</v>
      </c>
    </row>
    <row r="104" spans="17:18">
      <c r="Q104" s="220">
        <v>25414</v>
      </c>
      <c r="R104" s="218">
        <v>16</v>
      </c>
    </row>
    <row r="105" spans="17:18">
      <c r="Q105" s="220">
        <v>25514</v>
      </c>
      <c r="R105" s="218">
        <v>15</v>
      </c>
    </row>
    <row r="106" spans="17:18">
      <c r="Q106" s="220">
        <v>25614</v>
      </c>
      <c r="R106" s="218">
        <v>14</v>
      </c>
    </row>
    <row r="107" spans="17:18">
      <c r="Q107" s="220">
        <v>25714</v>
      </c>
      <c r="R107" s="218">
        <v>13</v>
      </c>
    </row>
    <row r="108" spans="17:18">
      <c r="Q108" s="220">
        <v>25814</v>
      </c>
      <c r="R108" s="218">
        <v>12</v>
      </c>
    </row>
    <row r="109" spans="17:18">
      <c r="Q109" s="220">
        <v>25914</v>
      </c>
      <c r="R109" s="218">
        <v>11</v>
      </c>
    </row>
    <row r="110" spans="17:18">
      <c r="Q110" s="220">
        <v>30014</v>
      </c>
      <c r="R110" s="218">
        <v>10</v>
      </c>
    </row>
    <row r="111" spans="17:18">
      <c r="Q111" s="220">
        <v>30114</v>
      </c>
      <c r="R111" s="218">
        <v>9</v>
      </c>
    </row>
    <row r="112" spans="17:18">
      <c r="Q112" s="220">
        <v>30214</v>
      </c>
      <c r="R112" s="218">
        <v>8</v>
      </c>
    </row>
    <row r="113" spans="17:18">
      <c r="Q113" s="220">
        <v>30314</v>
      </c>
      <c r="R113" s="218">
        <v>7</v>
      </c>
    </row>
    <row r="114" spans="17:18">
      <c r="Q114" s="220">
        <v>30414</v>
      </c>
      <c r="R114" s="218">
        <v>6</v>
      </c>
    </row>
    <row r="115" spans="17:18">
      <c r="Q115" s="220">
        <v>30514</v>
      </c>
      <c r="R115" s="218">
        <v>5</v>
      </c>
    </row>
    <row r="116" spans="17:18">
      <c r="Q116" s="220">
        <v>30614</v>
      </c>
      <c r="R116" s="218">
        <v>4</v>
      </c>
    </row>
    <row r="117" spans="17:18">
      <c r="Q117" s="220">
        <v>30714</v>
      </c>
      <c r="R117" s="218">
        <v>3</v>
      </c>
    </row>
    <row r="118" spans="17:18">
      <c r="Q118" s="220">
        <v>30814</v>
      </c>
      <c r="R118" s="218">
        <v>2</v>
      </c>
    </row>
    <row r="119" spans="17:18">
      <c r="Q119" s="220">
        <v>30914</v>
      </c>
      <c r="R119" s="218">
        <v>1</v>
      </c>
    </row>
  </sheetData>
  <mergeCells count="6">
    <mergeCell ref="A1:M1"/>
    <mergeCell ref="A2:M2"/>
    <mergeCell ref="A3:D3"/>
    <mergeCell ref="G3:K3"/>
    <mergeCell ref="A4:D4"/>
    <mergeCell ref="E4:F4"/>
  </mergeCells>
  <printOptions horizontalCentered="1"/>
  <pageMargins left="0.27559055118110237" right="0.19685039370078741" top="0.51181102362204722" bottom="0.35433070866141736" header="0.39370078740157483" footer="0.27559055118110237"/>
  <pageSetup paperSize="9" scale="4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0070C0"/>
    <pageSetUpPr fitToPage="1"/>
  </sheetPr>
  <dimension ref="A1:R95"/>
  <sheetViews>
    <sheetView view="pageBreakPreview" zoomScale="80" zoomScaleNormal="100" zoomScaleSheetLayoutView="80" workbookViewId="0">
      <selection activeCell="I14" sqref="I14"/>
    </sheetView>
  </sheetViews>
  <sheetFormatPr defaultRowHeight="12.75"/>
  <cols>
    <col min="1" max="1" width="6" style="79" customWidth="1"/>
    <col min="2" max="2" width="12.8554687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528</v>
      </c>
      <c r="E3" s="579"/>
      <c r="F3" s="579"/>
      <c r="G3" s="580" t="s">
        <v>304</v>
      </c>
      <c r="H3" s="580"/>
      <c r="I3" s="584" t="str">
        <f>'YARIŞMA PROGRAMI'!E39</f>
        <v>13,95-Sevim Sinmez SERBEST</v>
      </c>
      <c r="J3" s="584"/>
      <c r="K3" s="581" t="s">
        <v>388</v>
      </c>
      <c r="L3" s="581"/>
      <c r="M3" s="583" t="str">
        <f>'YARIŞMA PROGRAMI'!F39</f>
        <v>13.42-SEVİM SİNMEZ</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PROGRAMI'!B39</f>
        <v>11 Mayıs 2015 - 09.30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35</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1876</v>
      </c>
      <c r="C8" s="228">
        <v>180</v>
      </c>
      <c r="D8" s="87">
        <v>34844</v>
      </c>
      <c r="E8" s="185" t="s">
        <v>1343</v>
      </c>
      <c r="F8" s="185" t="s">
        <v>1335</v>
      </c>
      <c r="G8" s="170" t="s">
        <v>1835</v>
      </c>
      <c r="H8" s="170">
        <v>1242</v>
      </c>
      <c r="I8" s="170" t="s">
        <v>1827</v>
      </c>
      <c r="J8" s="170">
        <v>1242</v>
      </c>
      <c r="K8" s="170"/>
      <c r="L8" s="170"/>
      <c r="M8" s="170"/>
      <c r="N8" s="433">
        <v>1242</v>
      </c>
      <c r="O8" s="459"/>
      <c r="P8" s="236"/>
      <c r="Q8" s="226">
        <v>219</v>
      </c>
      <c r="R8" s="225">
        <v>8</v>
      </c>
    </row>
    <row r="9" spans="1:18" s="76" customFormat="1" ht="36.75" customHeight="1">
      <c r="A9" s="85">
        <v>2</v>
      </c>
      <c r="B9" s="86" t="s">
        <v>1877</v>
      </c>
      <c r="C9" s="228">
        <v>140</v>
      </c>
      <c r="D9" s="87">
        <v>34571</v>
      </c>
      <c r="E9" s="185" t="s">
        <v>1298</v>
      </c>
      <c r="F9" s="185" t="s">
        <v>1290</v>
      </c>
      <c r="G9" s="170">
        <v>1211</v>
      </c>
      <c r="H9" s="170" t="s">
        <v>1827</v>
      </c>
      <c r="I9" s="170" t="s">
        <v>1827</v>
      </c>
      <c r="J9" s="170">
        <v>1211</v>
      </c>
      <c r="K9" s="170"/>
      <c r="L9" s="170"/>
      <c r="M9" s="170"/>
      <c r="N9" s="433">
        <v>1211</v>
      </c>
      <c r="O9" s="459"/>
      <c r="P9" s="236"/>
      <c r="Q9" s="226">
        <v>227</v>
      </c>
      <c r="R9" s="225">
        <v>9</v>
      </c>
    </row>
    <row r="10" spans="1:18" s="76" customFormat="1" ht="36.75" customHeight="1">
      <c r="A10" s="85">
        <v>3</v>
      </c>
      <c r="B10" s="86" t="s">
        <v>1878</v>
      </c>
      <c r="C10" s="228">
        <v>56</v>
      </c>
      <c r="D10" s="87">
        <v>35324</v>
      </c>
      <c r="E10" s="185" t="s">
        <v>1206</v>
      </c>
      <c r="F10" s="185" t="s">
        <v>1198</v>
      </c>
      <c r="G10" s="170">
        <v>1108</v>
      </c>
      <c r="H10" s="170" t="s">
        <v>1827</v>
      </c>
      <c r="I10" s="170" t="s">
        <v>1827</v>
      </c>
      <c r="J10" s="170">
        <v>1108</v>
      </c>
      <c r="K10" s="170"/>
      <c r="L10" s="170"/>
      <c r="M10" s="170"/>
      <c r="N10" s="433">
        <v>1108</v>
      </c>
      <c r="O10" s="459"/>
      <c r="P10" s="236"/>
      <c r="Q10" s="226">
        <v>235</v>
      </c>
      <c r="R10" s="225">
        <v>10</v>
      </c>
    </row>
    <row r="11" spans="1:18" s="76" customFormat="1" ht="36.75" customHeight="1">
      <c r="A11" s="85">
        <v>4</v>
      </c>
      <c r="B11" s="86" t="s">
        <v>1879</v>
      </c>
      <c r="C11" s="228">
        <v>242</v>
      </c>
      <c r="D11" s="87" t="s">
        <v>1434</v>
      </c>
      <c r="E11" s="185" t="s">
        <v>1435</v>
      </c>
      <c r="F11" s="185" t="s">
        <v>1418</v>
      </c>
      <c r="G11" s="170">
        <v>1094</v>
      </c>
      <c r="H11" s="170" t="s">
        <v>1827</v>
      </c>
      <c r="I11" s="170" t="s">
        <v>1827</v>
      </c>
      <c r="J11" s="170">
        <v>1094</v>
      </c>
      <c r="K11" s="170"/>
      <c r="L11" s="170"/>
      <c r="M11" s="170"/>
      <c r="N11" s="433">
        <v>1094</v>
      </c>
      <c r="O11" s="459"/>
      <c r="P11" s="236"/>
      <c r="Q11" s="226">
        <v>243</v>
      </c>
      <c r="R11" s="225">
        <v>11</v>
      </c>
    </row>
    <row r="12" spans="1:18" s="76" customFormat="1" ht="36.75" customHeight="1">
      <c r="A12" s="85">
        <v>5</v>
      </c>
      <c r="B12" s="86" t="s">
        <v>1880</v>
      </c>
      <c r="C12" s="228">
        <v>496</v>
      </c>
      <c r="D12" s="87">
        <v>35301</v>
      </c>
      <c r="E12" s="185" t="s">
        <v>1440</v>
      </c>
      <c r="F12" s="185" t="s">
        <v>1439</v>
      </c>
      <c r="G12" s="170">
        <v>989</v>
      </c>
      <c r="H12" s="170">
        <v>1008</v>
      </c>
      <c r="I12" s="170">
        <v>1029</v>
      </c>
      <c r="J12" s="170">
        <v>1029</v>
      </c>
      <c r="K12" s="170"/>
      <c r="L12" s="170"/>
      <c r="M12" s="170"/>
      <c r="N12" s="433">
        <v>1029</v>
      </c>
      <c r="O12" s="459"/>
      <c r="P12" s="236"/>
      <c r="Q12" s="226">
        <v>251</v>
      </c>
      <c r="R12" s="225">
        <v>12</v>
      </c>
    </row>
    <row r="13" spans="1:18" s="76" customFormat="1" ht="36.75" customHeight="1">
      <c r="A13" s="85">
        <v>6</v>
      </c>
      <c r="B13" s="86" t="s">
        <v>1881</v>
      </c>
      <c r="C13" s="228">
        <v>30</v>
      </c>
      <c r="D13" s="87">
        <v>35240</v>
      </c>
      <c r="E13" s="185" t="s">
        <v>1185</v>
      </c>
      <c r="F13" s="185" t="s">
        <v>1177</v>
      </c>
      <c r="G13" s="170">
        <v>995</v>
      </c>
      <c r="H13" s="170" t="s">
        <v>1835</v>
      </c>
      <c r="I13" s="170">
        <v>924</v>
      </c>
      <c r="J13" s="170">
        <v>995</v>
      </c>
      <c r="K13" s="170"/>
      <c r="L13" s="170"/>
      <c r="M13" s="170"/>
      <c r="N13" s="433">
        <v>995</v>
      </c>
      <c r="O13" s="459"/>
      <c r="P13" s="236"/>
      <c r="Q13" s="226">
        <v>259</v>
      </c>
      <c r="R13" s="225">
        <v>13</v>
      </c>
    </row>
    <row r="14" spans="1:18" s="76" customFormat="1" ht="36.75" customHeight="1">
      <c r="A14" s="85">
        <v>7</v>
      </c>
      <c r="B14" s="86" t="s">
        <v>1882</v>
      </c>
      <c r="C14" s="228">
        <v>232</v>
      </c>
      <c r="D14" s="87">
        <v>32992</v>
      </c>
      <c r="E14" s="185" t="s">
        <v>1416</v>
      </c>
      <c r="F14" s="185" t="s">
        <v>1409</v>
      </c>
      <c r="G14" s="170">
        <v>896</v>
      </c>
      <c r="H14" s="170">
        <v>883</v>
      </c>
      <c r="I14" s="170">
        <v>918</v>
      </c>
      <c r="J14" s="170">
        <v>918</v>
      </c>
      <c r="K14" s="170"/>
      <c r="L14" s="170"/>
      <c r="M14" s="170"/>
      <c r="N14" s="433">
        <v>918</v>
      </c>
      <c r="O14" s="459"/>
      <c r="P14" s="236"/>
      <c r="Q14" s="226">
        <v>267</v>
      </c>
      <c r="R14" s="225">
        <v>14</v>
      </c>
    </row>
    <row r="15" spans="1:18" s="76" customFormat="1" ht="36.75" customHeight="1">
      <c r="A15" s="85">
        <v>8</v>
      </c>
      <c r="B15" s="86" t="s">
        <v>1883</v>
      </c>
      <c r="C15" s="228">
        <v>44</v>
      </c>
      <c r="D15" s="87">
        <v>34601</v>
      </c>
      <c r="E15" s="185" t="s">
        <v>1862</v>
      </c>
      <c r="F15" s="185" t="s">
        <v>1188</v>
      </c>
      <c r="G15" s="170">
        <v>867</v>
      </c>
      <c r="H15" s="170" t="s">
        <v>1835</v>
      </c>
      <c r="I15" s="170" t="s">
        <v>1835</v>
      </c>
      <c r="J15" s="170">
        <v>867</v>
      </c>
      <c r="K15" s="170"/>
      <c r="L15" s="170"/>
      <c r="M15" s="170"/>
      <c r="N15" s="433">
        <v>867</v>
      </c>
      <c r="O15" s="459"/>
      <c r="P15" s="236"/>
      <c r="Q15" s="226">
        <v>275</v>
      </c>
      <c r="R15" s="225">
        <v>15</v>
      </c>
    </row>
    <row r="16" spans="1:18" s="76" customFormat="1" ht="36.75" customHeight="1">
      <c r="A16" s="85">
        <v>9</v>
      </c>
      <c r="B16" s="86" t="s">
        <v>1884</v>
      </c>
      <c r="C16" s="228">
        <v>272</v>
      </c>
      <c r="D16" s="87">
        <v>33555</v>
      </c>
      <c r="E16" s="185" t="s">
        <v>1470</v>
      </c>
      <c r="F16" s="185" t="s">
        <v>1462</v>
      </c>
      <c r="G16" s="170">
        <v>850</v>
      </c>
      <c r="H16" s="170">
        <v>837</v>
      </c>
      <c r="I16" s="170" t="s">
        <v>1835</v>
      </c>
      <c r="J16" s="170">
        <v>850</v>
      </c>
      <c r="K16" s="170"/>
      <c r="L16" s="170"/>
      <c r="M16" s="170"/>
      <c r="N16" s="433">
        <v>850</v>
      </c>
      <c r="O16" s="459"/>
      <c r="P16" s="236"/>
      <c r="Q16" s="226">
        <v>281</v>
      </c>
      <c r="R16" s="225">
        <v>16</v>
      </c>
    </row>
    <row r="17" spans="1:18" s="76" customFormat="1" ht="36.75" customHeight="1">
      <c r="A17" s="85">
        <v>11</v>
      </c>
      <c r="B17" s="86" t="s">
        <v>1885</v>
      </c>
      <c r="C17" s="228">
        <v>118</v>
      </c>
      <c r="D17" s="87">
        <v>0</v>
      </c>
      <c r="E17" s="185" t="s">
        <v>1277</v>
      </c>
      <c r="F17" s="185" t="s">
        <v>1269</v>
      </c>
      <c r="G17" s="170" t="s">
        <v>1835</v>
      </c>
      <c r="H17" s="170" t="s">
        <v>1835</v>
      </c>
      <c r="I17" s="170" t="s">
        <v>1835</v>
      </c>
      <c r="J17" s="170">
        <v>0</v>
      </c>
      <c r="K17" s="170"/>
      <c r="L17" s="170"/>
      <c r="M17" s="170"/>
      <c r="N17" s="433" t="s">
        <v>1836</v>
      </c>
      <c r="O17" s="459"/>
      <c r="P17" s="236"/>
      <c r="Q17" s="226">
        <v>293</v>
      </c>
      <c r="R17" s="225">
        <v>18</v>
      </c>
    </row>
    <row r="18" spans="1:18" s="76" customFormat="1" ht="36.75" customHeight="1">
      <c r="A18" s="85" t="s">
        <v>1827</v>
      </c>
      <c r="B18" s="86" t="s">
        <v>1886</v>
      </c>
      <c r="C18" s="228">
        <v>229</v>
      </c>
      <c r="D18" s="87">
        <v>34417</v>
      </c>
      <c r="E18" s="185" t="s">
        <v>1406</v>
      </c>
      <c r="F18" s="185" t="s">
        <v>1401</v>
      </c>
      <c r="G18" s="170" t="s">
        <v>1835</v>
      </c>
      <c r="H18" s="170" t="s">
        <v>1835</v>
      </c>
      <c r="I18" s="170" t="s">
        <v>1835</v>
      </c>
      <c r="J18" s="170">
        <v>0</v>
      </c>
      <c r="K18" s="170"/>
      <c r="L18" s="170"/>
      <c r="M18" s="170"/>
      <c r="N18" s="433" t="s">
        <v>1836</v>
      </c>
      <c r="O18" s="459"/>
      <c r="P18" s="236"/>
      <c r="Q18" s="226">
        <v>299</v>
      </c>
      <c r="R18" s="225">
        <v>19</v>
      </c>
    </row>
    <row r="19" spans="1:18" s="76" customFormat="1" ht="36.75" customHeight="1">
      <c r="A19" s="85" t="s">
        <v>1827</v>
      </c>
      <c r="B19" s="86" t="s">
        <v>532</v>
      </c>
      <c r="C19" s="228">
        <v>24</v>
      </c>
      <c r="D19" s="87">
        <v>35650</v>
      </c>
      <c r="E19" s="185" t="s">
        <v>1172</v>
      </c>
      <c r="F19" s="185" t="s">
        <v>1165</v>
      </c>
      <c r="G19" s="170" t="s">
        <v>1835</v>
      </c>
      <c r="H19" s="170" t="s">
        <v>1835</v>
      </c>
      <c r="I19" s="170" t="s">
        <v>1827</v>
      </c>
      <c r="J19" s="170">
        <v>0</v>
      </c>
      <c r="K19" s="170"/>
      <c r="L19" s="170"/>
      <c r="M19" s="170"/>
      <c r="N19" s="433" t="s">
        <v>1836</v>
      </c>
      <c r="O19" s="459"/>
      <c r="P19" s="236"/>
      <c r="Q19" s="226">
        <v>305</v>
      </c>
      <c r="R19" s="225">
        <v>20</v>
      </c>
    </row>
    <row r="20" spans="1:18" s="76" customFormat="1" ht="36.75" customHeight="1">
      <c r="A20" s="85" t="s">
        <v>1827</v>
      </c>
      <c r="B20" s="86" t="s">
        <v>533</v>
      </c>
      <c r="C20" s="228">
        <v>220</v>
      </c>
      <c r="D20" s="87">
        <v>35102</v>
      </c>
      <c r="E20" s="185" t="s">
        <v>1399</v>
      </c>
      <c r="F20" s="185" t="s">
        <v>1398</v>
      </c>
      <c r="G20" s="170" t="s">
        <v>1835</v>
      </c>
      <c r="H20" s="170" t="s">
        <v>1835</v>
      </c>
      <c r="I20" s="170" t="s">
        <v>1835</v>
      </c>
      <c r="J20" s="170">
        <v>0</v>
      </c>
      <c r="K20" s="170"/>
      <c r="L20" s="170"/>
      <c r="M20" s="170"/>
      <c r="N20" s="433" t="s">
        <v>1836</v>
      </c>
      <c r="O20" s="459"/>
      <c r="P20" s="236"/>
      <c r="Q20" s="226"/>
      <c r="R20" s="225"/>
    </row>
    <row r="21" spans="1:18" s="76" customFormat="1" ht="36.75" customHeight="1">
      <c r="A21" s="85"/>
      <c r="B21" s="86" t="s">
        <v>534</v>
      </c>
      <c r="C21" s="228" t="str">
        <f>IF(ISERROR(VLOOKUP(B21,'KAYIT LİSTESİ'!$B$4:$H$904,2,0)),"",(VLOOKUP(B21,'KAYIT LİSTESİ'!$B$4:$H$904,2,0)))</f>
        <v/>
      </c>
      <c r="D21" s="87" t="str">
        <f>IF(ISERROR(VLOOKUP(B21,'KAYIT LİSTESİ'!$B$4:$H$904,4,0)),"",(VLOOKUP(B21,'KAYIT LİSTESİ'!$B$4:$H$904,4,0)))</f>
        <v/>
      </c>
      <c r="E21" s="185" t="str">
        <f>IF(ISERROR(VLOOKUP(B21,'KAYIT LİSTESİ'!$B$4:$H$904,5,0)),"",(VLOOKUP(B21,'KAYIT LİSTESİ'!$B$4:$H$904,5,0)))</f>
        <v/>
      </c>
      <c r="F21" s="185" t="str">
        <f>IF(ISERROR(VLOOKUP(B21,'KAYIT LİSTESİ'!$B$4:$H$904,6,0)),"",(VLOOKUP(B21,'KAYIT LİSTESİ'!$B$4:$H$904,6,0)))</f>
        <v/>
      </c>
      <c r="G21" s="170"/>
      <c r="H21" s="170"/>
      <c r="I21" s="170"/>
      <c r="J21" s="184">
        <f t="shared" ref="J21:J43" si="0">MAX(G21:I21)</f>
        <v>0</v>
      </c>
      <c r="K21" s="199"/>
      <c r="L21" s="199"/>
      <c r="M21" s="199"/>
      <c r="N21" s="183">
        <f t="shared" ref="N21:N43" si="1">MAX(G21:M21)</f>
        <v>0</v>
      </c>
      <c r="O21" s="228"/>
      <c r="P21" s="236"/>
      <c r="Q21" s="226"/>
      <c r="R21" s="225"/>
    </row>
    <row r="22" spans="1:18" s="76" customFormat="1" ht="36.75" customHeight="1">
      <c r="A22" s="85"/>
      <c r="B22" s="86" t="s">
        <v>535</v>
      </c>
      <c r="C22" s="228" t="str">
        <f>IF(ISERROR(VLOOKUP(B22,'KAYIT LİSTESİ'!$B$4:$H$904,2,0)),"",(VLOOKUP(B22,'KAYIT LİSTESİ'!$B$4:$H$904,2,0)))</f>
        <v/>
      </c>
      <c r="D22" s="87" t="str">
        <f>IF(ISERROR(VLOOKUP(B22,'KAYIT LİSTESİ'!$B$4:$H$904,4,0)),"",(VLOOKUP(B22,'KAYIT LİSTESİ'!$B$4:$H$904,4,0)))</f>
        <v/>
      </c>
      <c r="E22" s="185" t="str">
        <f>IF(ISERROR(VLOOKUP(B22,'KAYIT LİSTESİ'!$B$4:$H$904,5,0)),"",(VLOOKUP(B22,'KAYIT LİSTESİ'!$B$4:$H$904,5,0)))</f>
        <v/>
      </c>
      <c r="F22" s="185" t="str">
        <f>IF(ISERROR(VLOOKUP(B22,'KAYIT LİSTESİ'!$B$4:$H$904,6,0)),"",(VLOOKUP(B22,'KAYIT LİSTESİ'!$B$4:$H$904,6,0)))</f>
        <v/>
      </c>
      <c r="G22" s="170"/>
      <c r="H22" s="170"/>
      <c r="I22" s="170"/>
      <c r="J22" s="184">
        <f t="shared" si="0"/>
        <v>0</v>
      </c>
      <c r="K22" s="199"/>
      <c r="L22" s="199"/>
      <c r="M22" s="199"/>
      <c r="N22" s="183">
        <f t="shared" si="1"/>
        <v>0</v>
      </c>
      <c r="O22" s="228"/>
      <c r="P22" s="236"/>
      <c r="Q22" s="226"/>
      <c r="R22" s="225"/>
    </row>
    <row r="23" spans="1:18" s="76" customFormat="1" ht="36.75" customHeight="1">
      <c r="A23" s="85"/>
      <c r="B23" s="86" t="s">
        <v>536</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si="0"/>
        <v>0</v>
      </c>
      <c r="K23" s="199"/>
      <c r="L23" s="199"/>
      <c r="M23" s="199"/>
      <c r="N23" s="183">
        <f t="shared" si="1"/>
        <v>0</v>
      </c>
      <c r="O23" s="228"/>
      <c r="P23" s="236"/>
      <c r="Q23" s="226"/>
      <c r="R23" s="225"/>
    </row>
    <row r="24" spans="1:18" s="76" customFormat="1" ht="36.75" customHeight="1">
      <c r="A24" s="85"/>
      <c r="B24" s="86" t="s">
        <v>537</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0"/>
        <v>0</v>
      </c>
      <c r="K24" s="199"/>
      <c r="L24" s="199"/>
      <c r="M24" s="199"/>
      <c r="N24" s="183">
        <f t="shared" si="1"/>
        <v>0</v>
      </c>
      <c r="O24" s="228"/>
      <c r="P24" s="236"/>
      <c r="Q24" s="226"/>
      <c r="R24" s="225"/>
    </row>
    <row r="25" spans="1:18" s="76" customFormat="1" ht="36.75" customHeight="1">
      <c r="A25" s="85"/>
      <c r="B25" s="86" t="s">
        <v>538</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0"/>
        <v>0</v>
      </c>
      <c r="K25" s="199"/>
      <c r="L25" s="199"/>
      <c r="M25" s="199"/>
      <c r="N25" s="183">
        <f t="shared" si="1"/>
        <v>0</v>
      </c>
      <c r="O25" s="228"/>
      <c r="P25" s="236"/>
      <c r="Q25" s="226"/>
      <c r="R25" s="225"/>
    </row>
    <row r="26" spans="1:18" s="76" customFormat="1" ht="36.75" customHeight="1">
      <c r="A26" s="85"/>
      <c r="B26" s="86" t="s">
        <v>539</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0"/>
        <v>0</v>
      </c>
      <c r="K26" s="199"/>
      <c r="L26" s="199"/>
      <c r="M26" s="199"/>
      <c r="N26" s="183">
        <f t="shared" si="1"/>
        <v>0</v>
      </c>
      <c r="O26" s="228"/>
      <c r="P26" s="236"/>
      <c r="Q26" s="226"/>
      <c r="R26" s="225"/>
    </row>
    <row r="27" spans="1:18" s="76" customFormat="1" ht="36.75" customHeight="1">
      <c r="A27" s="85"/>
      <c r="B27" s="86" t="s">
        <v>540</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0"/>
        <v>0</v>
      </c>
      <c r="K27" s="199"/>
      <c r="L27" s="199"/>
      <c r="M27" s="199"/>
      <c r="N27" s="183">
        <f t="shared" si="1"/>
        <v>0</v>
      </c>
      <c r="O27" s="228"/>
      <c r="P27" s="236"/>
      <c r="Q27" s="226"/>
      <c r="R27" s="225"/>
    </row>
    <row r="28" spans="1:18" s="76" customFormat="1" ht="36.75" customHeight="1">
      <c r="A28" s="85"/>
      <c r="B28" s="86" t="s">
        <v>541</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0"/>
        <v>0</v>
      </c>
      <c r="K28" s="199"/>
      <c r="L28" s="199"/>
      <c r="M28" s="199"/>
      <c r="N28" s="183">
        <f t="shared" si="1"/>
        <v>0</v>
      </c>
      <c r="O28" s="228"/>
      <c r="P28" s="236"/>
      <c r="Q28" s="226"/>
      <c r="R28" s="225"/>
    </row>
    <row r="29" spans="1:18" s="76" customFormat="1" ht="36.75" customHeight="1">
      <c r="A29" s="85"/>
      <c r="B29" s="86" t="s">
        <v>542</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0"/>
        <v>0</v>
      </c>
      <c r="K29" s="199"/>
      <c r="L29" s="199"/>
      <c r="M29" s="199"/>
      <c r="N29" s="183">
        <f t="shared" si="1"/>
        <v>0</v>
      </c>
      <c r="O29" s="228"/>
      <c r="P29" s="236"/>
      <c r="Q29" s="226"/>
      <c r="R29" s="225"/>
    </row>
    <row r="30" spans="1:18" s="76" customFormat="1" ht="36.75" customHeight="1">
      <c r="A30" s="85"/>
      <c r="B30" s="86" t="s">
        <v>543</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0"/>
        <v>0</v>
      </c>
      <c r="K30" s="199"/>
      <c r="L30" s="199"/>
      <c r="M30" s="199"/>
      <c r="N30" s="183">
        <f t="shared" si="1"/>
        <v>0</v>
      </c>
      <c r="O30" s="228"/>
      <c r="P30" s="236"/>
      <c r="Q30" s="226"/>
      <c r="R30" s="225"/>
    </row>
    <row r="31" spans="1:18" s="76" customFormat="1" ht="36.75" customHeight="1">
      <c r="A31" s="85"/>
      <c r="B31" s="86" t="s">
        <v>544</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0"/>
        <v>0</v>
      </c>
      <c r="K31" s="199"/>
      <c r="L31" s="199"/>
      <c r="M31" s="199"/>
      <c r="N31" s="183">
        <f t="shared" si="1"/>
        <v>0</v>
      </c>
      <c r="O31" s="228"/>
      <c r="P31" s="236"/>
      <c r="Q31" s="226"/>
      <c r="R31" s="225"/>
    </row>
    <row r="32" spans="1:18" s="76" customFormat="1" ht="36.75" customHeight="1">
      <c r="A32" s="85"/>
      <c r="B32" s="86" t="s">
        <v>545</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0"/>
        <v>0</v>
      </c>
      <c r="K32" s="199"/>
      <c r="L32" s="199"/>
      <c r="M32" s="199"/>
      <c r="N32" s="183">
        <f t="shared" si="1"/>
        <v>0</v>
      </c>
      <c r="O32" s="228"/>
      <c r="P32" s="236"/>
      <c r="Q32" s="226">
        <v>311</v>
      </c>
      <c r="R32" s="225">
        <v>21</v>
      </c>
    </row>
    <row r="33" spans="1:18" s="76" customFormat="1" ht="36.75" customHeight="1">
      <c r="A33" s="85"/>
      <c r="B33" s="86" t="s">
        <v>546</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0"/>
        <v>0</v>
      </c>
      <c r="K33" s="199"/>
      <c r="L33" s="199"/>
      <c r="M33" s="199"/>
      <c r="N33" s="183">
        <f t="shared" si="1"/>
        <v>0</v>
      </c>
      <c r="O33" s="228"/>
      <c r="P33" s="236"/>
      <c r="Q33" s="226">
        <v>317</v>
      </c>
      <c r="R33" s="225">
        <v>22</v>
      </c>
    </row>
    <row r="34" spans="1:18" s="76" customFormat="1" ht="36.75" customHeight="1">
      <c r="A34" s="85"/>
      <c r="B34" s="86" t="s">
        <v>547</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0"/>
        <v>0</v>
      </c>
      <c r="K34" s="199"/>
      <c r="L34" s="199"/>
      <c r="M34" s="199"/>
      <c r="N34" s="183">
        <f t="shared" si="1"/>
        <v>0</v>
      </c>
      <c r="O34" s="228"/>
      <c r="P34" s="236"/>
      <c r="Q34" s="226">
        <v>323</v>
      </c>
      <c r="R34" s="225">
        <v>23</v>
      </c>
    </row>
    <row r="35" spans="1:18" s="76" customFormat="1" ht="36.75" customHeight="1">
      <c r="A35" s="85"/>
      <c r="B35" s="86" t="s">
        <v>548</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0"/>
        <v>0</v>
      </c>
      <c r="K35" s="199"/>
      <c r="L35" s="199"/>
      <c r="M35" s="199"/>
      <c r="N35" s="183">
        <f t="shared" si="1"/>
        <v>0</v>
      </c>
      <c r="O35" s="228"/>
      <c r="P35" s="236"/>
      <c r="Q35" s="226">
        <v>329</v>
      </c>
      <c r="R35" s="225">
        <v>24</v>
      </c>
    </row>
    <row r="36" spans="1:18" s="76" customFormat="1" ht="36.75" customHeight="1">
      <c r="A36" s="85"/>
      <c r="B36" s="86" t="s">
        <v>549</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0"/>
        <v>0</v>
      </c>
      <c r="K36" s="199"/>
      <c r="L36" s="199"/>
      <c r="M36" s="199"/>
      <c r="N36" s="183">
        <f t="shared" si="1"/>
        <v>0</v>
      </c>
      <c r="O36" s="228"/>
      <c r="P36" s="236"/>
      <c r="Q36" s="226">
        <v>335</v>
      </c>
      <c r="R36" s="225">
        <v>25</v>
      </c>
    </row>
    <row r="37" spans="1:18" s="76" customFormat="1" ht="36.75" customHeight="1">
      <c r="A37" s="85"/>
      <c r="B37" s="86" t="s">
        <v>550</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0"/>
        <v>0</v>
      </c>
      <c r="K37" s="199"/>
      <c r="L37" s="199"/>
      <c r="M37" s="199"/>
      <c r="N37" s="183">
        <f t="shared" si="1"/>
        <v>0</v>
      </c>
      <c r="O37" s="228"/>
      <c r="P37" s="236"/>
      <c r="Q37" s="226">
        <v>341</v>
      </c>
      <c r="R37" s="225">
        <v>26</v>
      </c>
    </row>
    <row r="38" spans="1:18" s="76" customFormat="1" ht="36.75" customHeight="1">
      <c r="A38" s="85"/>
      <c r="B38" s="86" t="s">
        <v>551</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0"/>
        <v>0</v>
      </c>
      <c r="K38" s="199"/>
      <c r="L38" s="199"/>
      <c r="M38" s="199"/>
      <c r="N38" s="183">
        <f t="shared" si="1"/>
        <v>0</v>
      </c>
      <c r="O38" s="228"/>
      <c r="P38" s="236"/>
      <c r="Q38" s="226">
        <v>347</v>
      </c>
      <c r="R38" s="225">
        <v>27</v>
      </c>
    </row>
    <row r="39" spans="1:18" s="76" customFormat="1" ht="36.75" customHeight="1">
      <c r="A39" s="85"/>
      <c r="B39" s="86" t="s">
        <v>552</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0"/>
        <v>0</v>
      </c>
      <c r="K39" s="199"/>
      <c r="L39" s="199"/>
      <c r="M39" s="199"/>
      <c r="N39" s="183">
        <f t="shared" si="1"/>
        <v>0</v>
      </c>
      <c r="O39" s="228"/>
      <c r="P39" s="236"/>
      <c r="Q39" s="226">
        <v>353</v>
      </c>
      <c r="R39" s="225">
        <v>28</v>
      </c>
    </row>
    <row r="40" spans="1:18" s="76" customFormat="1" ht="36.75" customHeight="1">
      <c r="A40" s="85"/>
      <c r="B40" s="86" t="s">
        <v>553</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0"/>
        <v>0</v>
      </c>
      <c r="K40" s="199"/>
      <c r="L40" s="199"/>
      <c r="M40" s="199"/>
      <c r="N40" s="183">
        <f t="shared" si="1"/>
        <v>0</v>
      </c>
      <c r="O40" s="228"/>
      <c r="P40" s="236"/>
      <c r="Q40" s="226">
        <v>359</v>
      </c>
      <c r="R40" s="225">
        <v>29</v>
      </c>
    </row>
    <row r="41" spans="1:18" s="76" customFormat="1" ht="36.75" customHeight="1">
      <c r="A41" s="85"/>
      <c r="B41" s="86" t="s">
        <v>554</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0"/>
        <v>0</v>
      </c>
      <c r="K41" s="199"/>
      <c r="L41" s="199"/>
      <c r="M41" s="199"/>
      <c r="N41" s="183">
        <f t="shared" si="1"/>
        <v>0</v>
      </c>
      <c r="O41" s="228"/>
      <c r="P41" s="236"/>
      <c r="Q41" s="226">
        <v>365</v>
      </c>
      <c r="R41" s="225">
        <v>30</v>
      </c>
    </row>
    <row r="42" spans="1:18" s="76" customFormat="1" ht="36.75" customHeight="1">
      <c r="A42" s="85"/>
      <c r="B42" s="86" t="s">
        <v>555</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0"/>
        <v>0</v>
      </c>
      <c r="K42" s="199"/>
      <c r="L42" s="199"/>
      <c r="M42" s="199"/>
      <c r="N42" s="183">
        <f t="shared" si="1"/>
        <v>0</v>
      </c>
      <c r="O42" s="228"/>
      <c r="P42" s="236"/>
      <c r="Q42" s="226">
        <v>371</v>
      </c>
      <c r="R42" s="225">
        <v>31</v>
      </c>
    </row>
    <row r="43" spans="1:18" s="76" customFormat="1" ht="36.75" customHeight="1">
      <c r="A43" s="85"/>
      <c r="B43" s="86" t="s">
        <v>556</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0"/>
        <v>0</v>
      </c>
      <c r="K43" s="199"/>
      <c r="L43" s="199"/>
      <c r="M43" s="199"/>
      <c r="N43" s="183">
        <f t="shared" si="1"/>
        <v>0</v>
      </c>
      <c r="O43" s="228"/>
      <c r="P43" s="236"/>
      <c r="Q43" s="226">
        <v>377</v>
      </c>
      <c r="R43" s="225">
        <v>32</v>
      </c>
    </row>
    <row r="44" spans="1:18" s="77" customFormat="1" ht="30.75" customHeight="1">
      <c r="A44" s="569" t="s">
        <v>4</v>
      </c>
      <c r="B44" s="569"/>
      <c r="C44" s="569"/>
      <c r="D44" s="569"/>
      <c r="E44" s="78" t="s">
        <v>0</v>
      </c>
      <c r="F44" s="78" t="s">
        <v>1</v>
      </c>
      <c r="G44" s="570" t="s">
        <v>2</v>
      </c>
      <c r="H44" s="570"/>
      <c r="I44" s="570"/>
      <c r="J44" s="570"/>
      <c r="K44" s="570"/>
      <c r="L44" s="570"/>
      <c r="M44" s="570"/>
      <c r="N44" s="570" t="s">
        <v>3</v>
      </c>
      <c r="O44" s="570"/>
      <c r="P44" s="78"/>
      <c r="Q44" s="226">
        <v>460</v>
      </c>
      <c r="R44" s="225">
        <v>49</v>
      </c>
    </row>
    <row r="45" spans="1:18">
      <c r="Q45" s="226">
        <v>465</v>
      </c>
      <c r="R45" s="225">
        <v>50</v>
      </c>
    </row>
    <row r="46" spans="1:18">
      <c r="Q46" s="226">
        <v>469</v>
      </c>
      <c r="R46" s="225">
        <v>51</v>
      </c>
    </row>
    <row r="47" spans="1:18">
      <c r="Q47" s="227">
        <v>473</v>
      </c>
      <c r="R47" s="78">
        <v>52</v>
      </c>
    </row>
    <row r="48" spans="1:18">
      <c r="Q48" s="227">
        <v>477</v>
      </c>
      <c r="R48" s="78">
        <v>53</v>
      </c>
    </row>
    <row r="49" spans="17:18">
      <c r="Q49" s="227">
        <v>481</v>
      </c>
      <c r="R49" s="78">
        <v>54</v>
      </c>
    </row>
    <row r="50" spans="17:18">
      <c r="Q50" s="227">
        <v>485</v>
      </c>
      <c r="R50" s="78">
        <v>55</v>
      </c>
    </row>
    <row r="51" spans="17:18">
      <c r="Q51" s="227">
        <v>489</v>
      </c>
      <c r="R51" s="78">
        <v>56</v>
      </c>
    </row>
    <row r="52" spans="17:18">
      <c r="Q52" s="227">
        <v>493</v>
      </c>
      <c r="R52" s="78">
        <v>57</v>
      </c>
    </row>
    <row r="53" spans="17:18">
      <c r="Q53" s="227">
        <v>497</v>
      </c>
      <c r="R53" s="78">
        <v>58</v>
      </c>
    </row>
    <row r="54" spans="17:18">
      <c r="Q54" s="227">
        <v>501</v>
      </c>
      <c r="R54" s="78">
        <v>59</v>
      </c>
    </row>
    <row r="55" spans="17:18">
      <c r="Q55" s="227">
        <v>505</v>
      </c>
      <c r="R55" s="78">
        <v>60</v>
      </c>
    </row>
    <row r="56" spans="17:18">
      <c r="Q56" s="227">
        <v>509</v>
      </c>
      <c r="R56" s="78">
        <v>61</v>
      </c>
    </row>
    <row r="57" spans="17:18">
      <c r="Q57" s="227">
        <v>513</v>
      </c>
      <c r="R57" s="78">
        <v>62</v>
      </c>
    </row>
    <row r="58" spans="17:18">
      <c r="Q58" s="227">
        <v>517</v>
      </c>
      <c r="R58" s="78">
        <v>63</v>
      </c>
    </row>
    <row r="59" spans="17:18">
      <c r="Q59" s="227">
        <v>521</v>
      </c>
      <c r="R59" s="78">
        <v>64</v>
      </c>
    </row>
    <row r="60" spans="17:18">
      <c r="Q60" s="227">
        <v>525</v>
      </c>
      <c r="R60" s="78">
        <v>65</v>
      </c>
    </row>
    <row r="61" spans="17:18">
      <c r="Q61" s="227">
        <v>529</v>
      </c>
      <c r="R61" s="78">
        <v>66</v>
      </c>
    </row>
    <row r="62" spans="17:18">
      <c r="Q62" s="227">
        <v>533</v>
      </c>
      <c r="R62" s="78">
        <v>67</v>
      </c>
    </row>
    <row r="63" spans="17:18">
      <c r="Q63" s="227">
        <v>537</v>
      </c>
      <c r="R63" s="78">
        <v>68</v>
      </c>
    </row>
    <row r="64" spans="17:18">
      <c r="Q64" s="227">
        <v>541</v>
      </c>
      <c r="R64" s="78">
        <v>69</v>
      </c>
    </row>
    <row r="65" spans="17:18">
      <c r="Q65" s="227">
        <v>545</v>
      </c>
      <c r="R65" s="78">
        <v>70</v>
      </c>
    </row>
    <row r="66" spans="17:18">
      <c r="Q66" s="227">
        <v>549</v>
      </c>
      <c r="R66" s="78">
        <v>71</v>
      </c>
    </row>
    <row r="67" spans="17:18">
      <c r="Q67" s="227">
        <v>553</v>
      </c>
      <c r="R67" s="78">
        <v>72</v>
      </c>
    </row>
    <row r="68" spans="17:18">
      <c r="Q68" s="227">
        <v>557</v>
      </c>
      <c r="R68" s="78">
        <v>73</v>
      </c>
    </row>
    <row r="69" spans="17:18">
      <c r="Q69" s="227">
        <v>561</v>
      </c>
      <c r="R69" s="78">
        <v>74</v>
      </c>
    </row>
    <row r="70" spans="17:18">
      <c r="Q70" s="227">
        <v>565</v>
      </c>
      <c r="R70" s="78">
        <v>75</v>
      </c>
    </row>
    <row r="71" spans="17:18">
      <c r="Q71" s="227">
        <v>569</v>
      </c>
      <c r="R71" s="78">
        <v>76</v>
      </c>
    </row>
    <row r="72" spans="17:18">
      <c r="Q72" s="227">
        <v>573</v>
      </c>
      <c r="R72" s="78">
        <v>77</v>
      </c>
    </row>
    <row r="73" spans="17:18">
      <c r="Q73" s="227">
        <v>577</v>
      </c>
      <c r="R73" s="78">
        <v>78</v>
      </c>
    </row>
    <row r="74" spans="17:18">
      <c r="Q74" s="227">
        <v>581</v>
      </c>
      <c r="R74" s="78">
        <v>79</v>
      </c>
    </row>
    <row r="75" spans="17:18">
      <c r="Q75" s="227">
        <v>585</v>
      </c>
      <c r="R75" s="78">
        <v>80</v>
      </c>
    </row>
    <row r="76" spans="17:18">
      <c r="Q76" s="227">
        <v>589</v>
      </c>
      <c r="R76" s="78">
        <v>81</v>
      </c>
    </row>
    <row r="77" spans="17:18">
      <c r="Q77" s="227">
        <v>593</v>
      </c>
      <c r="R77" s="78">
        <v>82</v>
      </c>
    </row>
    <row r="78" spans="17:18">
      <c r="Q78" s="227">
        <v>597</v>
      </c>
      <c r="R78" s="78">
        <v>83</v>
      </c>
    </row>
    <row r="79" spans="17:18">
      <c r="Q79" s="227">
        <v>601</v>
      </c>
      <c r="R79" s="78">
        <v>84</v>
      </c>
    </row>
    <row r="80" spans="17:18">
      <c r="Q80" s="227">
        <v>605</v>
      </c>
      <c r="R80" s="78">
        <v>85</v>
      </c>
    </row>
    <row r="81" spans="17:18">
      <c r="Q81" s="227">
        <v>608</v>
      </c>
      <c r="R81" s="78">
        <v>86</v>
      </c>
    </row>
    <row r="82" spans="17:18">
      <c r="Q82" s="227">
        <v>611</v>
      </c>
      <c r="R82" s="78">
        <v>87</v>
      </c>
    </row>
    <row r="83" spans="17:18">
      <c r="Q83" s="227">
        <v>614</v>
      </c>
      <c r="R83" s="78">
        <v>88</v>
      </c>
    </row>
    <row r="84" spans="17:18">
      <c r="Q84" s="227">
        <v>617</v>
      </c>
      <c r="R84" s="78">
        <v>89</v>
      </c>
    </row>
    <row r="85" spans="17:18">
      <c r="Q85" s="227">
        <v>620</v>
      </c>
      <c r="R85" s="78">
        <v>90</v>
      </c>
    </row>
    <row r="86" spans="17:18">
      <c r="Q86" s="227">
        <v>623</v>
      </c>
      <c r="R86" s="78">
        <v>91</v>
      </c>
    </row>
    <row r="87" spans="17:18">
      <c r="Q87" s="227">
        <v>626</v>
      </c>
      <c r="R87" s="78">
        <v>92</v>
      </c>
    </row>
    <row r="88" spans="17:18">
      <c r="Q88" s="227">
        <v>629</v>
      </c>
      <c r="R88" s="78">
        <v>93</v>
      </c>
    </row>
    <row r="89" spans="17:18">
      <c r="Q89" s="226">
        <v>632</v>
      </c>
      <c r="R89" s="225">
        <v>94</v>
      </c>
    </row>
    <row r="90" spans="17:18">
      <c r="Q90" s="226">
        <v>635</v>
      </c>
      <c r="R90" s="225">
        <v>95</v>
      </c>
    </row>
    <row r="91" spans="17:18">
      <c r="Q91" s="226">
        <v>637</v>
      </c>
      <c r="R91" s="225">
        <v>96</v>
      </c>
    </row>
    <row r="92" spans="17:18">
      <c r="Q92" s="226">
        <v>639</v>
      </c>
      <c r="R92" s="225">
        <v>97</v>
      </c>
    </row>
    <row r="93" spans="17:18">
      <c r="Q93" s="226">
        <v>641</v>
      </c>
      <c r="R93" s="225">
        <v>98</v>
      </c>
    </row>
    <row r="94" spans="17:18">
      <c r="Q94" s="226">
        <v>643</v>
      </c>
      <c r="R94" s="225">
        <v>99</v>
      </c>
    </row>
    <row r="95" spans="17:18">
      <c r="Q95" s="226">
        <v>645</v>
      </c>
      <c r="R95" s="225">
        <v>100</v>
      </c>
    </row>
  </sheetData>
  <mergeCells count="26">
    <mergeCell ref="A1:P1"/>
    <mergeCell ref="A2:P2"/>
    <mergeCell ref="A3:C3"/>
    <mergeCell ref="G3:H3"/>
    <mergeCell ref="K3:L3"/>
    <mergeCell ref="M3:P3"/>
    <mergeCell ref="D3:F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4:D44"/>
    <mergeCell ref="G44:M44"/>
    <mergeCell ref="N44:O44"/>
  </mergeCells>
  <conditionalFormatting sqref="N8:N43">
    <cfRule type="cellIs" dxfId="39" priority="1" stopIfTrue="1" operator="greaterThan">
      <formula>1341</formula>
    </cfRule>
  </conditionalFormatting>
  <printOptions horizontalCentered="1"/>
  <pageMargins left="0.24" right="0.15748031496062992" top="0.35433070866141736" bottom="0.23622047244094491" header="0.27559055118110237" footer="0.15748031496062992"/>
  <pageSetup paperSize="9" scale="5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pageSetUpPr fitToPage="1"/>
  </sheetPr>
  <dimension ref="A1:U91"/>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5.85546875" style="22" hidden="1" customWidth="1"/>
    <col min="11" max="11" width="6.5703125" style="22" customWidth="1"/>
    <col min="12" max="12" width="12.7109375" style="24" customWidth="1"/>
    <col min="13" max="13" width="17" style="49"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739</v>
      </c>
      <c r="E3" s="559"/>
      <c r="F3" s="560" t="s">
        <v>304</v>
      </c>
      <c r="G3" s="560"/>
      <c r="H3" s="565" t="str">
        <f>'YARIŞMA PROGRAMI'!E40</f>
        <v>12,58-Nevin YANIT</v>
      </c>
      <c r="I3" s="561"/>
      <c r="J3" s="561"/>
      <c r="K3" s="561"/>
      <c r="L3" s="561"/>
      <c r="M3" s="289" t="s">
        <v>303</v>
      </c>
      <c r="N3" s="562" t="str">
        <f>'YARIŞMA PROGRAMI'!F40</f>
        <v>13.63-NEVİN YANIT</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PROGRAMI'!B40</f>
        <v>11 Mayıs 2014 - 09.30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t="s">
        <v>226</v>
      </c>
      <c r="N6" s="235" t="s">
        <v>1998</v>
      </c>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v>245</v>
      </c>
      <c r="C8" s="111" t="s">
        <v>1424</v>
      </c>
      <c r="D8" s="262" t="s">
        <v>1425</v>
      </c>
      <c r="E8" s="171" t="s">
        <v>1418</v>
      </c>
      <c r="F8" s="112">
        <v>1440</v>
      </c>
      <c r="G8" s="238"/>
      <c r="H8" s="21"/>
      <c r="I8" s="66">
        <v>1</v>
      </c>
      <c r="J8" s="200" t="s">
        <v>847</v>
      </c>
      <c r="K8" s="238">
        <f>IF(ISERROR(VLOOKUP(J8,'KAYIT LİSTESİ'!$B$4:$H$904,2,0)),"",(VLOOKUP(J8,'KAYIT LİSTESİ'!$B$4:$H$904,2,0)))</f>
        <v>259</v>
      </c>
      <c r="L8" s="111">
        <f>IF(ISERROR(VLOOKUP(J8,'KAYIT LİSTESİ'!$B$4:$H$904,4,0)),"",(VLOOKUP(J8,'KAYIT LİSTESİ'!$B$4:$H$904,4,0)))</f>
        <v>35065</v>
      </c>
      <c r="M8" s="201" t="str">
        <f>IF(ISERROR(VLOOKUP(J8,'KAYIT LİSTESİ'!$B$4:$H$904,5,0)),"",(VLOOKUP(J8,'KAYIT LİSTESİ'!$B$4:$H$904,5,0)))</f>
        <v>BERİVAN ESER</v>
      </c>
      <c r="N8" s="201" t="str">
        <f>IF(ISERROR(VLOOKUP(J8,'KAYIT LİSTESİ'!$B$4:$H$904,6,0)),"",(VLOOKUP(J8,'KAYIT LİSTESİ'!$B$4:$H$904,6,0)))</f>
        <v>DİYARBAKIR-DİCLE ÜNİVERSİTESİ</v>
      </c>
      <c r="O8" s="112">
        <v>2280</v>
      </c>
      <c r="P8" s="260">
        <v>2</v>
      </c>
      <c r="T8" s="217">
        <v>1174</v>
      </c>
      <c r="U8" s="218">
        <v>93</v>
      </c>
    </row>
    <row r="9" spans="1:21" s="18" customFormat="1" ht="39.75" customHeight="1">
      <c r="A9" s="66">
        <v>2</v>
      </c>
      <c r="B9" s="261">
        <v>47</v>
      </c>
      <c r="C9" s="111">
        <v>34396</v>
      </c>
      <c r="D9" s="262" t="s">
        <v>1203</v>
      </c>
      <c r="E9" s="171" t="s">
        <v>1198</v>
      </c>
      <c r="F9" s="112">
        <v>1449</v>
      </c>
      <c r="G9" s="238"/>
      <c r="H9" s="21"/>
      <c r="I9" s="66">
        <v>2</v>
      </c>
      <c r="J9" s="200" t="s">
        <v>848</v>
      </c>
      <c r="K9" s="238">
        <f>IF(ISERROR(VLOOKUP(J9,'KAYIT LİSTESİ'!$B$4:$H$904,2,0)),"",(VLOOKUP(J9,'KAYIT LİSTESİ'!$B$4:$H$904,2,0)))</f>
        <v>31</v>
      </c>
      <c r="L9" s="111">
        <f>IF(ISERROR(VLOOKUP(J9,'KAYIT LİSTESİ'!$B$4:$H$904,4,0)),"",(VLOOKUP(J9,'KAYIT LİSTESİ'!$B$4:$H$904,4,0)))</f>
        <v>33973</v>
      </c>
      <c r="M9" s="201" t="str">
        <f>IF(ISERROR(VLOOKUP(J9,'KAYIT LİSTESİ'!$B$4:$H$904,5,0)),"",(VLOOKUP(J9,'KAYIT LİSTESİ'!$B$4:$H$904,5,0)))</f>
        <v>EDA ERBAY</v>
      </c>
      <c r="N9" s="201" t="str">
        <f>IF(ISERROR(VLOOKUP(J9,'KAYIT LİSTESİ'!$B$4:$H$904,6,0)),"",(VLOOKUP(J9,'KAYIT LİSTESİ'!$B$4:$H$904,6,0)))</f>
        <v>BURSA-ULUDAĞ ÜNİVERSİTESİ</v>
      </c>
      <c r="O9" s="112">
        <v>2102</v>
      </c>
      <c r="P9" s="260">
        <v>1</v>
      </c>
      <c r="T9" s="217">
        <v>1176</v>
      </c>
      <c r="U9" s="218">
        <v>92</v>
      </c>
    </row>
    <row r="10" spans="1:21" s="18" customFormat="1" ht="39.75" customHeight="1">
      <c r="A10" s="66">
        <v>3</v>
      </c>
      <c r="B10" s="261">
        <v>97</v>
      </c>
      <c r="C10" s="111">
        <v>34793</v>
      </c>
      <c r="D10" s="262" t="s">
        <v>1256</v>
      </c>
      <c r="E10" s="171" t="s">
        <v>1252</v>
      </c>
      <c r="F10" s="112">
        <v>1505</v>
      </c>
      <c r="G10" s="238"/>
      <c r="H10" s="21"/>
      <c r="I10" s="66">
        <v>3</v>
      </c>
      <c r="J10" s="200" t="s">
        <v>849</v>
      </c>
      <c r="K10" s="238">
        <f>IF(ISERROR(VLOOKUP(J10,'KAYIT LİSTESİ'!$B$4:$H$904,2,0)),"",(VLOOKUP(J10,'KAYIT LİSTESİ'!$B$4:$H$904,2,0)))</f>
        <v>0</v>
      </c>
      <c r="L10" s="111">
        <f>IF(ISERROR(VLOOKUP(J10,'KAYIT LİSTESİ'!$B$4:$H$904,4,0)),"",(VLOOKUP(J10,'KAYIT LİSTESİ'!$B$4:$H$904,4,0)))</f>
        <v>0</v>
      </c>
      <c r="M10" s="201">
        <f>IF(ISERROR(VLOOKUP(J10,'KAYIT LİSTESİ'!$B$4:$H$904,5,0)),"",(VLOOKUP(J10,'KAYIT LİSTESİ'!$B$4:$H$904,5,0)))</f>
        <v>0</v>
      </c>
      <c r="N10" s="201" t="str">
        <f>IF(ISERROR(VLOOKUP(J10,'KAYIT LİSTESİ'!$B$4:$H$904,6,0)),"",(VLOOKUP(J10,'KAYIT LİSTESİ'!$B$4:$H$904,6,0)))</f>
        <v>BOLU-ABAN İZZET BAYSAL ÜNİVERSİTESİ</v>
      </c>
      <c r="O10" s="112" t="s">
        <v>1826</v>
      </c>
      <c r="P10" s="260" t="s">
        <v>1827</v>
      </c>
      <c r="T10" s="217">
        <v>1178</v>
      </c>
      <c r="U10" s="218">
        <v>91</v>
      </c>
    </row>
    <row r="11" spans="1:21" s="18" customFormat="1" ht="39.75" customHeight="1">
      <c r="A11" s="66">
        <v>4</v>
      </c>
      <c r="B11" s="261">
        <v>497</v>
      </c>
      <c r="C11" s="111">
        <v>33999</v>
      </c>
      <c r="D11" s="262" t="s">
        <v>1444</v>
      </c>
      <c r="E11" s="171" t="s">
        <v>1439</v>
      </c>
      <c r="F11" s="112">
        <v>1612</v>
      </c>
      <c r="G11" s="238"/>
      <c r="H11" s="21"/>
      <c r="I11" s="66">
        <v>4</v>
      </c>
      <c r="J11" s="200" t="s">
        <v>850</v>
      </c>
      <c r="K11" s="238">
        <f>IF(ISERROR(VLOOKUP(J11,'KAYIT LİSTESİ'!$B$4:$H$904,2,0)),"",(VLOOKUP(J11,'KAYIT LİSTESİ'!$B$4:$H$904,2,0)))</f>
        <v>234</v>
      </c>
      <c r="L11" s="111">
        <f>IF(ISERROR(VLOOKUP(J11,'KAYIT LİSTESİ'!$B$4:$H$904,4,0)),"",(VLOOKUP(J11,'KAYIT LİSTESİ'!$B$4:$H$904,4,0)))</f>
        <v>34040</v>
      </c>
      <c r="M11" s="201" t="str">
        <f>IF(ISERROR(VLOOKUP(J11,'KAYIT LİSTESİ'!$B$4:$H$904,5,0)),"",(VLOOKUP(J11,'KAYIT LİSTESİ'!$B$4:$H$904,5,0)))</f>
        <v>NERGİS ASLAN</v>
      </c>
      <c r="N11" s="201" t="str">
        <f>IF(ISERROR(VLOOKUP(J11,'KAYIT LİSTESİ'!$B$4:$H$904,6,0)),"",(VLOOKUP(J11,'KAYIT LİSTESİ'!$B$4:$H$904,6,0)))</f>
        <v>İSTANBUL-BOĞAZİÇİ ÜNİVERSİTESİ</v>
      </c>
      <c r="O11" s="112">
        <v>2354</v>
      </c>
      <c r="P11" s="260">
        <v>3</v>
      </c>
      <c r="T11" s="217">
        <v>1180</v>
      </c>
      <c r="U11" s="218">
        <v>90</v>
      </c>
    </row>
    <row r="12" spans="1:21" s="18" customFormat="1" ht="39.75" customHeight="1">
      <c r="A12" s="66">
        <v>5</v>
      </c>
      <c r="B12" s="261">
        <v>142</v>
      </c>
      <c r="C12" s="111">
        <v>34363</v>
      </c>
      <c r="D12" s="262" t="s">
        <v>1294</v>
      </c>
      <c r="E12" s="171" t="s">
        <v>1290</v>
      </c>
      <c r="F12" s="112">
        <v>1627</v>
      </c>
      <c r="G12" s="238"/>
      <c r="H12" s="21"/>
      <c r="I12" s="66">
        <v>5</v>
      </c>
      <c r="J12" s="200" t="s">
        <v>851</v>
      </c>
      <c r="K12" s="238">
        <f>IF(ISERROR(VLOOKUP(J12,'KAYIT LİSTESİ'!$B$4:$H$904,2,0)),"",(VLOOKUP(J12,'KAYIT LİSTESİ'!$B$4:$H$904,2,0)))</f>
        <v>179</v>
      </c>
      <c r="L12" s="111">
        <f>IF(ISERROR(VLOOKUP(J12,'KAYIT LİSTESİ'!$B$4:$H$904,4,0)),"",(VLOOKUP(J12,'KAYIT LİSTESİ'!$B$4:$H$904,4,0)))</f>
        <v>35360</v>
      </c>
      <c r="M12" s="201" t="str">
        <f>IF(ISERROR(VLOOKUP(J12,'KAYIT LİSTESİ'!$B$4:$H$904,5,0)),"",(VLOOKUP(J12,'KAYIT LİSTESİ'!$B$4:$H$904,5,0)))</f>
        <v>ELİF  POLAT</v>
      </c>
      <c r="N12" s="201" t="str">
        <f>IF(ISERROR(VLOOKUP(J12,'KAYIT LİSTESİ'!$B$4:$H$904,6,0)),"",(VLOOKUP(J12,'KAYIT LİSTESİ'!$B$4:$H$904,6,0)))</f>
        <v>KOCAELİ-KOCAELİ ÜNİVERSİTESİ</v>
      </c>
      <c r="O12" s="112" t="s">
        <v>1845</v>
      </c>
      <c r="P12" s="260" t="s">
        <v>1827</v>
      </c>
      <c r="T12" s="217">
        <v>1182</v>
      </c>
      <c r="U12" s="218">
        <v>89</v>
      </c>
    </row>
    <row r="13" spans="1:21" s="18" customFormat="1" ht="39.75" customHeight="1">
      <c r="A13" s="66">
        <v>6</v>
      </c>
      <c r="B13" s="261">
        <v>91</v>
      </c>
      <c r="C13" s="111">
        <v>0</v>
      </c>
      <c r="D13" s="262" t="s">
        <v>1245</v>
      </c>
      <c r="E13" s="171" t="s">
        <v>1242</v>
      </c>
      <c r="F13" s="112">
        <v>1730</v>
      </c>
      <c r="G13" s="238"/>
      <c r="H13" s="21"/>
      <c r="I13" s="66">
        <v>6</v>
      </c>
      <c r="J13" s="200" t="s">
        <v>852</v>
      </c>
      <c r="K13" s="238">
        <f>IF(ISERROR(VLOOKUP(J13,'KAYIT LİSTESİ'!$B$4:$H$904,2,0)),"",(VLOOKUP(J13,'KAYIT LİSTESİ'!$B$4:$H$904,2,0)))</f>
        <v>117</v>
      </c>
      <c r="L13" s="111">
        <f>IF(ISERROR(VLOOKUP(J13,'KAYIT LİSTESİ'!$B$4:$H$904,4,0)),"",(VLOOKUP(J13,'KAYIT LİSTESİ'!$B$4:$H$904,4,0)))</f>
        <v>0</v>
      </c>
      <c r="M13" s="201" t="str">
        <f>IF(ISERROR(VLOOKUP(J13,'KAYIT LİSTESİ'!$B$4:$H$904,5,0)),"",(VLOOKUP(J13,'KAYIT LİSTESİ'!$B$4:$H$904,5,0)))</f>
        <v>SEHER ÇAKMAZ</v>
      </c>
      <c r="N13" s="201" t="str">
        <f>IF(ISERROR(VLOOKUP(J13,'KAYIT LİSTESİ'!$B$4:$H$904,6,0)),"",(VLOOKUP(J13,'KAYIT LİSTESİ'!$B$4:$H$904,6,0)))</f>
        <v>KARAMAN-KARAMANOĞLU MEHMETBEY ÜNİVERSİTESİ</v>
      </c>
      <c r="O13" s="112">
        <v>2375</v>
      </c>
      <c r="P13" s="260">
        <v>4</v>
      </c>
      <c r="T13" s="217">
        <v>1184</v>
      </c>
      <c r="U13" s="218">
        <v>88</v>
      </c>
    </row>
    <row r="14" spans="1:21" s="18" customFormat="1" ht="39.75" customHeight="1">
      <c r="A14" s="66">
        <v>7</v>
      </c>
      <c r="B14" s="261">
        <v>195</v>
      </c>
      <c r="C14" s="111">
        <v>35179</v>
      </c>
      <c r="D14" s="262" t="s">
        <v>1358</v>
      </c>
      <c r="E14" s="171" t="s">
        <v>1356</v>
      </c>
      <c r="F14" s="112">
        <v>1897</v>
      </c>
      <c r="G14" s="238"/>
      <c r="H14" s="21"/>
      <c r="I14" s="230" t="s">
        <v>16</v>
      </c>
      <c r="J14" s="231"/>
      <c r="K14" s="231"/>
      <c r="L14" s="231"/>
      <c r="M14" s="234" t="s">
        <v>226</v>
      </c>
      <c r="N14" s="235" t="s">
        <v>1999</v>
      </c>
      <c r="O14" s="231"/>
      <c r="P14" s="232"/>
      <c r="T14" s="217">
        <v>1190</v>
      </c>
      <c r="U14" s="218">
        <v>85</v>
      </c>
    </row>
    <row r="15" spans="1:21" s="18" customFormat="1" ht="39.75" customHeight="1">
      <c r="A15" s="66">
        <v>8</v>
      </c>
      <c r="B15" s="261">
        <v>126</v>
      </c>
      <c r="C15" s="111">
        <v>34470</v>
      </c>
      <c r="D15" s="262" t="s">
        <v>1283</v>
      </c>
      <c r="E15" s="171" t="s">
        <v>1279</v>
      </c>
      <c r="F15" s="112">
        <v>1935</v>
      </c>
      <c r="G15" s="238"/>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v>146</v>
      </c>
      <c r="C16" s="111">
        <v>35237</v>
      </c>
      <c r="D16" s="262" t="s">
        <v>1306</v>
      </c>
      <c r="E16" s="171" t="s">
        <v>1300</v>
      </c>
      <c r="F16" s="112">
        <v>2048</v>
      </c>
      <c r="G16" s="238"/>
      <c r="H16" s="21"/>
      <c r="I16" s="66">
        <v>1</v>
      </c>
      <c r="J16" s="200" t="s">
        <v>853</v>
      </c>
      <c r="K16" s="238">
        <f>IF(ISERROR(VLOOKUP(J16,'KAYIT LİSTESİ'!$B$4:$H$904,2,0)),"",(VLOOKUP(J16,'KAYIT LİSTESİ'!$B$4:$H$904,2,0)))</f>
        <v>142</v>
      </c>
      <c r="L16" s="111">
        <f>IF(ISERROR(VLOOKUP(J16,'KAYIT LİSTESİ'!$B$4:$H$904,4,0)),"",(VLOOKUP(J16,'KAYIT LİSTESİ'!$B$4:$H$904,4,0)))</f>
        <v>34363</v>
      </c>
      <c r="M16" s="201" t="str">
        <f>IF(ISERROR(VLOOKUP(J16,'KAYIT LİSTESİ'!$B$4:$H$904,5,0)),"",(VLOOKUP(J16,'KAYIT LİSTESİ'!$B$4:$H$904,5,0)))</f>
        <v>ZÜHRE ACERMAN</v>
      </c>
      <c r="N16" s="201" t="str">
        <f>IF(ISERROR(VLOOKUP(J16,'KAYIT LİSTESİ'!$B$4:$H$904,6,0)),"",(VLOOKUP(J16,'KAYIT LİSTESİ'!$B$4:$H$904,6,0)))</f>
        <v>KKTC-DOĞU AKDENİZ ÜNİVERSİTESİ</v>
      </c>
      <c r="O16" s="112">
        <v>1627</v>
      </c>
      <c r="P16" s="260">
        <v>4</v>
      </c>
      <c r="T16" s="217">
        <v>1194</v>
      </c>
      <c r="U16" s="218">
        <v>83</v>
      </c>
    </row>
    <row r="17" spans="1:21" s="18" customFormat="1" ht="39.75" customHeight="1">
      <c r="A17" s="66">
        <v>10</v>
      </c>
      <c r="B17" s="261">
        <v>31</v>
      </c>
      <c r="C17" s="111">
        <v>33973</v>
      </c>
      <c r="D17" s="262" t="s">
        <v>1182</v>
      </c>
      <c r="E17" s="171" t="s">
        <v>1177</v>
      </c>
      <c r="F17" s="112">
        <v>2102</v>
      </c>
      <c r="G17" s="238"/>
      <c r="H17" s="21"/>
      <c r="I17" s="66">
        <v>2</v>
      </c>
      <c r="J17" s="200" t="s">
        <v>854</v>
      </c>
      <c r="K17" s="238">
        <f>IF(ISERROR(VLOOKUP(J17,'KAYIT LİSTESİ'!$B$4:$H$904,2,0)),"",(VLOOKUP(J17,'KAYIT LİSTESİ'!$B$4:$H$904,2,0)))</f>
        <v>269</v>
      </c>
      <c r="L17" s="111">
        <f>IF(ISERROR(VLOOKUP(J17,'KAYIT LİSTESİ'!$B$4:$H$904,4,0)),"",(VLOOKUP(J17,'KAYIT LİSTESİ'!$B$4:$H$904,4,0)))</f>
        <v>34972</v>
      </c>
      <c r="M17" s="201" t="str">
        <f>IF(ISERROR(VLOOKUP(J17,'KAYIT LİSTESİ'!$B$4:$H$904,5,0)),"",(VLOOKUP(J17,'KAYIT LİSTESİ'!$B$4:$H$904,5,0)))</f>
        <v>GÜLCAN İZBAŞ</v>
      </c>
      <c r="N17" s="201" t="str">
        <f>IF(ISERROR(VLOOKUP(J17,'KAYIT LİSTESİ'!$B$4:$H$904,6,0)),"",(VLOOKUP(J17,'KAYIT LİSTESİ'!$B$4:$H$904,6,0)))</f>
        <v>MUĞLA-MUĞLA SITKI KOÇMAN ÜNİVERSİTESİ</v>
      </c>
      <c r="O17" s="112">
        <v>2299</v>
      </c>
      <c r="P17" s="260">
        <v>5</v>
      </c>
      <c r="T17" s="217">
        <v>1196</v>
      </c>
      <c r="U17" s="218">
        <v>82</v>
      </c>
    </row>
    <row r="18" spans="1:21" s="18" customFormat="1" ht="39.75" customHeight="1">
      <c r="A18" s="66">
        <v>11</v>
      </c>
      <c r="B18" s="261">
        <v>85</v>
      </c>
      <c r="C18" s="111">
        <v>33844</v>
      </c>
      <c r="D18" s="262" t="s">
        <v>1234</v>
      </c>
      <c r="E18" s="171" t="s">
        <v>1230</v>
      </c>
      <c r="F18" s="112">
        <v>2172</v>
      </c>
      <c r="G18" s="238"/>
      <c r="H18" s="21"/>
      <c r="I18" s="66">
        <v>3</v>
      </c>
      <c r="J18" s="200" t="s">
        <v>855</v>
      </c>
      <c r="K18" s="238">
        <f>IF(ISERROR(VLOOKUP(J18,'KAYIT LİSTESİ'!$B$4:$H$904,2,0)),"",(VLOOKUP(J18,'KAYIT LİSTESİ'!$B$4:$H$904,2,0)))</f>
        <v>497</v>
      </c>
      <c r="L18" s="111">
        <f>IF(ISERROR(VLOOKUP(J18,'KAYIT LİSTESİ'!$B$4:$H$904,4,0)),"",(VLOOKUP(J18,'KAYIT LİSTESİ'!$B$4:$H$904,4,0)))</f>
        <v>33999</v>
      </c>
      <c r="M18" s="201" t="str">
        <f>IF(ISERROR(VLOOKUP(J18,'KAYIT LİSTESİ'!$B$4:$H$904,5,0)),"",(VLOOKUP(J18,'KAYIT LİSTESİ'!$B$4:$H$904,5,0)))</f>
        <v>IRMAK ÖZSOY</v>
      </c>
      <c r="N18" s="201" t="str">
        <f>IF(ISERROR(VLOOKUP(J18,'KAYIT LİSTESİ'!$B$4:$H$904,6,0)),"",(VLOOKUP(J18,'KAYIT LİSTESİ'!$B$4:$H$904,6,0)))</f>
        <v>İSTANBUL-MARMARA ÜNİVERSİTESİ</v>
      </c>
      <c r="O18" s="112">
        <v>1612</v>
      </c>
      <c r="P18" s="260">
        <v>3</v>
      </c>
      <c r="T18" s="217">
        <v>1198</v>
      </c>
      <c r="U18" s="218">
        <v>81</v>
      </c>
    </row>
    <row r="19" spans="1:21" s="18" customFormat="1" ht="39.75" customHeight="1">
      <c r="A19" s="66">
        <v>12</v>
      </c>
      <c r="B19" s="261">
        <v>211</v>
      </c>
      <c r="C19" s="111" t="s">
        <v>1378</v>
      </c>
      <c r="D19" s="262" t="s">
        <v>1379</v>
      </c>
      <c r="E19" s="171" t="s">
        <v>1377</v>
      </c>
      <c r="F19" s="112">
        <v>2201</v>
      </c>
      <c r="G19" s="238"/>
      <c r="H19" s="21"/>
      <c r="I19" s="66">
        <v>4</v>
      </c>
      <c r="J19" s="200" t="s">
        <v>856</v>
      </c>
      <c r="K19" s="238">
        <f>IF(ISERROR(VLOOKUP(J19,'KAYIT LİSTESİ'!$B$4:$H$904,2,0)),"",(VLOOKUP(J19,'KAYIT LİSTESİ'!$B$4:$H$904,2,0)))</f>
        <v>107</v>
      </c>
      <c r="L19" s="111">
        <f>IF(ISERROR(VLOOKUP(J19,'KAYIT LİSTESİ'!$B$4:$H$904,4,0)),"",(VLOOKUP(J19,'KAYIT LİSTESİ'!$B$4:$H$904,4,0)))</f>
        <v>35351</v>
      </c>
      <c r="M19" s="201" t="str">
        <f>IF(ISERROR(VLOOKUP(J19,'KAYIT LİSTESİ'!$B$4:$H$904,5,0)),"",(VLOOKUP(J19,'KAYIT LİSTESİ'!$B$4:$H$904,5,0)))</f>
        <v>NESLİHAN DEMİRCİ</v>
      </c>
      <c r="N19" s="201" t="str">
        <f>IF(ISERROR(VLOOKUP(J19,'KAYIT LİSTESİ'!$B$4:$H$904,6,0)),"",(VLOOKUP(J19,'KAYIT LİSTESİ'!$B$4:$H$904,6,0)))</f>
        <v>ARDAHAN-ARDAHAN ÜNİVERSİTESİ</v>
      </c>
      <c r="O19" s="112" t="s">
        <v>1826</v>
      </c>
      <c r="P19" s="260" t="s">
        <v>1827</v>
      </c>
      <c r="T19" s="217">
        <v>1200</v>
      </c>
      <c r="U19" s="218">
        <v>80</v>
      </c>
    </row>
    <row r="20" spans="1:21" s="18" customFormat="1" ht="39.75" customHeight="1">
      <c r="A20" s="66">
        <v>13</v>
      </c>
      <c r="B20" s="261">
        <v>204</v>
      </c>
      <c r="C20" s="111">
        <v>34752</v>
      </c>
      <c r="D20" s="262" t="s">
        <v>1370</v>
      </c>
      <c r="E20" s="171" t="s">
        <v>1367</v>
      </c>
      <c r="F20" s="112">
        <v>2213</v>
      </c>
      <c r="G20" s="238"/>
      <c r="H20" s="21"/>
      <c r="I20" s="66">
        <v>5</v>
      </c>
      <c r="J20" s="200" t="s">
        <v>857</v>
      </c>
      <c r="K20" s="238">
        <f>IF(ISERROR(VLOOKUP(J20,'KAYIT LİSTESİ'!$B$4:$H$904,2,0)),"",(VLOOKUP(J20,'KAYIT LİSTESİ'!$B$4:$H$904,2,0)))</f>
        <v>245</v>
      </c>
      <c r="L20" s="111" t="str">
        <f>IF(ISERROR(VLOOKUP(J20,'KAYIT LİSTESİ'!$B$4:$H$904,4,0)),"",(VLOOKUP(J20,'KAYIT LİSTESİ'!$B$4:$H$904,4,0)))</f>
        <v>15.11.1992</v>
      </c>
      <c r="M20" s="201" t="str">
        <f>IF(ISERROR(VLOOKUP(J20,'KAYIT LİSTESİ'!$B$4:$H$904,5,0)),"",(VLOOKUP(J20,'KAYIT LİSTESİ'!$B$4:$H$904,5,0)))</f>
        <v>İLKAY AVCI</v>
      </c>
      <c r="N20" s="201" t="str">
        <f>IF(ISERROR(VLOOKUP(J20,'KAYIT LİSTESİ'!$B$4:$H$904,6,0)),"",(VLOOKUP(J20,'KAYIT LİSTESİ'!$B$4:$H$904,6,0)))</f>
        <v>ESKİŞEHİR-ANADOLU ÜNİVERSİTESİ</v>
      </c>
      <c r="O20" s="112">
        <v>1440</v>
      </c>
      <c r="P20" s="260">
        <v>1</v>
      </c>
      <c r="T20" s="217">
        <v>1202</v>
      </c>
      <c r="U20" s="218">
        <v>79</v>
      </c>
    </row>
    <row r="21" spans="1:21" s="18" customFormat="1" ht="39.75" customHeight="1">
      <c r="A21" s="66">
        <v>14</v>
      </c>
      <c r="B21" s="261">
        <v>259</v>
      </c>
      <c r="C21" s="111">
        <v>35065</v>
      </c>
      <c r="D21" s="262" t="s">
        <v>1460</v>
      </c>
      <c r="E21" s="171" t="s">
        <v>1455</v>
      </c>
      <c r="F21" s="112">
        <v>2280</v>
      </c>
      <c r="G21" s="238"/>
      <c r="H21" s="21"/>
      <c r="I21" s="66">
        <v>6</v>
      </c>
      <c r="J21" s="200" t="s">
        <v>858</v>
      </c>
      <c r="K21" s="238">
        <f>IF(ISERROR(VLOOKUP(J21,'KAYIT LİSTESİ'!$B$4:$H$904,2,0)),"",(VLOOKUP(J21,'KAYIT LİSTESİ'!$B$4:$H$904,2,0)))</f>
        <v>47</v>
      </c>
      <c r="L21" s="111">
        <f>IF(ISERROR(VLOOKUP(J21,'KAYIT LİSTESİ'!$B$4:$H$904,4,0)),"",(VLOOKUP(J21,'KAYIT LİSTESİ'!$B$4:$H$904,4,0)))</f>
        <v>34396</v>
      </c>
      <c r="M21" s="201" t="str">
        <f>IF(ISERROR(VLOOKUP(J21,'KAYIT LİSTESİ'!$B$4:$H$904,5,0)),"",(VLOOKUP(J21,'KAYIT LİSTESİ'!$B$4:$H$904,5,0)))</f>
        <v>BEYZA TİLKİ</v>
      </c>
      <c r="N21" s="201" t="str">
        <f>IF(ISERROR(VLOOKUP(J21,'KAYIT LİSTESİ'!$B$4:$H$904,6,0)),"",(VLOOKUP(J21,'KAYIT LİSTESİ'!$B$4:$H$904,6,0)))</f>
        <v>AYDIN-ADNAN MENDERES ÜNİVERSİTESİ</v>
      </c>
      <c r="O21" s="112">
        <v>1449</v>
      </c>
      <c r="P21" s="260">
        <v>2</v>
      </c>
      <c r="T21" s="217">
        <v>1204</v>
      </c>
      <c r="U21" s="218">
        <v>78</v>
      </c>
    </row>
    <row r="22" spans="1:21" s="18" customFormat="1" ht="39.75" customHeight="1">
      <c r="A22" s="66">
        <v>15</v>
      </c>
      <c r="B22" s="261">
        <v>5</v>
      </c>
      <c r="C22" s="111">
        <v>34039</v>
      </c>
      <c r="D22" s="262" t="s">
        <v>1154</v>
      </c>
      <c r="E22" s="171" t="s">
        <v>1150</v>
      </c>
      <c r="F22" s="112">
        <v>2286</v>
      </c>
      <c r="G22" s="238"/>
      <c r="H22" s="21"/>
      <c r="I22" s="230" t="s">
        <v>17</v>
      </c>
      <c r="J22" s="231"/>
      <c r="K22" s="231"/>
      <c r="L22" s="231"/>
      <c r="M22" s="234" t="s">
        <v>226</v>
      </c>
      <c r="N22" s="235" t="s">
        <v>1865</v>
      </c>
      <c r="O22" s="231"/>
      <c r="P22" s="232"/>
      <c r="T22" s="217">
        <v>1210</v>
      </c>
      <c r="U22" s="218">
        <v>75</v>
      </c>
    </row>
    <row r="23" spans="1:21" s="18" customFormat="1" ht="39.75" customHeight="1">
      <c r="A23" s="66">
        <v>16</v>
      </c>
      <c r="B23" s="261">
        <v>269</v>
      </c>
      <c r="C23" s="111">
        <v>34972</v>
      </c>
      <c r="D23" s="262" t="s">
        <v>1466</v>
      </c>
      <c r="E23" s="171" t="s">
        <v>1462</v>
      </c>
      <c r="F23" s="112">
        <v>2299</v>
      </c>
      <c r="G23" s="238"/>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v>17</v>
      </c>
      <c r="B24" s="261">
        <v>234</v>
      </c>
      <c r="C24" s="111">
        <v>34040</v>
      </c>
      <c r="D24" s="262" t="s">
        <v>1412</v>
      </c>
      <c r="E24" s="171" t="s">
        <v>1409</v>
      </c>
      <c r="F24" s="112">
        <v>2354</v>
      </c>
      <c r="G24" s="238"/>
      <c r="H24" s="21"/>
      <c r="I24" s="66">
        <v>1</v>
      </c>
      <c r="J24" s="200" t="s">
        <v>865</v>
      </c>
      <c r="K24" s="238">
        <f>IF(ISERROR(VLOOKUP(J24,'KAYIT LİSTESİ'!$B$4:$H$904,2,0)),"",(VLOOKUP(J24,'KAYIT LİSTESİ'!$B$4:$H$904,2,0)))</f>
        <v>91</v>
      </c>
      <c r="L24" s="111">
        <f>IF(ISERROR(VLOOKUP(J24,'KAYIT LİSTESİ'!$B$4:$H$904,4,0)),"",(VLOOKUP(J24,'KAYIT LİSTESİ'!$B$4:$H$904,4,0)))</f>
        <v>0</v>
      </c>
      <c r="M24" s="201" t="str">
        <f>IF(ISERROR(VLOOKUP(J24,'KAYIT LİSTESİ'!$B$4:$H$904,5,0)),"",(VLOOKUP(J24,'KAYIT LİSTESİ'!$B$4:$H$904,5,0)))</f>
        <v>MAKBULE MUTLU</v>
      </c>
      <c r="N24" s="201" t="str">
        <f>IF(ISERROR(VLOOKUP(J24,'KAYIT LİSTESİ'!$B$4:$H$904,6,0)),"",(VLOOKUP(J24,'KAYIT LİSTESİ'!$B$4:$H$904,6,0)))</f>
        <v>KÜTAHYA-DUMLUPINAR ÜNİVERSİTESİ</v>
      </c>
      <c r="O24" s="112">
        <v>1730</v>
      </c>
      <c r="P24" s="260">
        <v>2</v>
      </c>
      <c r="T24" s="217">
        <v>1216</v>
      </c>
      <c r="U24" s="218">
        <v>73</v>
      </c>
    </row>
    <row r="25" spans="1:21" s="18" customFormat="1" ht="39.75" customHeight="1">
      <c r="A25" s="66">
        <v>18</v>
      </c>
      <c r="B25" s="261">
        <v>117</v>
      </c>
      <c r="C25" s="111">
        <v>0</v>
      </c>
      <c r="D25" s="262" t="s">
        <v>1274</v>
      </c>
      <c r="E25" s="171" t="s">
        <v>1269</v>
      </c>
      <c r="F25" s="112">
        <v>2375</v>
      </c>
      <c r="G25" s="238"/>
      <c r="H25" s="21"/>
      <c r="I25" s="66">
        <v>2</v>
      </c>
      <c r="J25" s="200" t="s">
        <v>866</v>
      </c>
      <c r="K25" s="238">
        <f>IF(ISERROR(VLOOKUP(J25,'KAYIT LİSTESİ'!$B$4:$H$904,2,0)),"",(VLOOKUP(J25,'KAYIT LİSTESİ'!$B$4:$H$904,2,0)))</f>
        <v>85</v>
      </c>
      <c r="L25" s="111">
        <f>IF(ISERROR(VLOOKUP(J25,'KAYIT LİSTESİ'!$B$4:$H$904,4,0)),"",(VLOOKUP(J25,'KAYIT LİSTESİ'!$B$4:$H$904,4,0)))</f>
        <v>33844</v>
      </c>
      <c r="M25" s="201" t="str">
        <f>IF(ISERROR(VLOOKUP(J25,'KAYIT LİSTESİ'!$B$4:$H$904,5,0)),"",(VLOOKUP(J25,'KAYIT LİSTESİ'!$B$4:$H$904,5,0)))</f>
        <v>TUĞBA AKDENİZ</v>
      </c>
      <c r="N25" s="201" t="str">
        <f>IF(ISERROR(VLOOKUP(J25,'KAYIT LİSTESİ'!$B$4:$H$904,6,0)),"",(VLOOKUP(J25,'KAYIT LİSTESİ'!$B$4:$H$904,6,0)))</f>
        <v>BURDUR-MEHMET AKİF ERSOY ÜNİVERSİTESİ</v>
      </c>
      <c r="O25" s="112">
        <v>2172</v>
      </c>
      <c r="P25" s="260">
        <v>5</v>
      </c>
      <c r="T25" s="217">
        <v>1219</v>
      </c>
      <c r="U25" s="218">
        <v>72</v>
      </c>
    </row>
    <row r="26" spans="1:21" s="18" customFormat="1" ht="39.75" customHeight="1">
      <c r="A26" s="66" t="s">
        <v>1827</v>
      </c>
      <c r="B26" s="261">
        <v>179</v>
      </c>
      <c r="C26" s="111">
        <v>35360</v>
      </c>
      <c r="D26" s="262" t="s">
        <v>1339</v>
      </c>
      <c r="E26" s="171" t="s">
        <v>1335</v>
      </c>
      <c r="F26" s="112" t="s">
        <v>1845</v>
      </c>
      <c r="G26" s="238"/>
      <c r="H26" s="21"/>
      <c r="I26" s="66">
        <v>3</v>
      </c>
      <c r="J26" s="200" t="s">
        <v>867</v>
      </c>
      <c r="K26" s="238">
        <f>IF(ISERROR(VLOOKUP(J26,'KAYIT LİSTESİ'!$B$4:$H$904,2,0)),"",(VLOOKUP(J26,'KAYIT LİSTESİ'!$B$4:$H$904,2,0)))</f>
        <v>146</v>
      </c>
      <c r="L26" s="111">
        <f>IF(ISERROR(VLOOKUP(J26,'KAYIT LİSTESİ'!$B$4:$H$904,4,0)),"",(VLOOKUP(J26,'KAYIT LİSTESİ'!$B$4:$H$904,4,0)))</f>
        <v>35237</v>
      </c>
      <c r="M26" s="201" t="str">
        <f>IF(ISERROR(VLOOKUP(J26,'KAYIT LİSTESİ'!$B$4:$H$904,5,0)),"",(VLOOKUP(J26,'KAYIT LİSTESİ'!$B$4:$H$904,5,0)))</f>
        <v>DİDEM KUŞDERCİ</v>
      </c>
      <c r="N26" s="201" t="str">
        <f>IF(ISERROR(VLOOKUP(J26,'KAYIT LİSTESİ'!$B$4:$H$904,6,0)),"",(VLOOKUP(J26,'KAYIT LİSTESİ'!$B$4:$H$904,6,0)))</f>
        <v>SİVAS-CUMHURİYET ÜNİVERSİTESİ</v>
      </c>
      <c r="O26" s="112">
        <v>2048</v>
      </c>
      <c r="P26" s="260">
        <v>4</v>
      </c>
      <c r="T26" s="217">
        <v>1222</v>
      </c>
      <c r="U26" s="218">
        <v>71</v>
      </c>
    </row>
    <row r="27" spans="1:21" s="18" customFormat="1" ht="39.75" customHeight="1">
      <c r="A27" s="66" t="s">
        <v>1827</v>
      </c>
      <c r="B27" s="261">
        <v>74</v>
      </c>
      <c r="C27" s="111">
        <v>42260</v>
      </c>
      <c r="D27" s="262" t="s">
        <v>1226</v>
      </c>
      <c r="E27" s="171" t="s">
        <v>1221</v>
      </c>
      <c r="F27" s="112" t="s">
        <v>1845</v>
      </c>
      <c r="G27" s="238"/>
      <c r="H27" s="21"/>
      <c r="I27" s="66">
        <v>4</v>
      </c>
      <c r="J27" s="200" t="s">
        <v>868</v>
      </c>
      <c r="K27" s="238">
        <f>IF(ISERROR(VLOOKUP(J27,'KAYIT LİSTESİ'!$B$4:$H$904,2,0)),"",(VLOOKUP(J27,'KAYIT LİSTESİ'!$B$4:$H$904,2,0)))</f>
        <v>0</v>
      </c>
      <c r="L27" s="111">
        <f>IF(ISERROR(VLOOKUP(J27,'KAYIT LİSTESİ'!$B$4:$H$904,4,0)),"",(VLOOKUP(J27,'KAYIT LİSTESİ'!$B$4:$H$904,4,0)))</f>
        <v>0</v>
      </c>
      <c r="M27" s="201">
        <f>IF(ISERROR(VLOOKUP(J27,'KAYIT LİSTESİ'!$B$4:$H$904,5,0)),"",(VLOOKUP(J27,'KAYIT LİSTESİ'!$B$4:$H$904,5,0)))</f>
        <v>0</v>
      </c>
      <c r="N27" s="201" t="str">
        <f>IF(ISERROR(VLOOKUP(J27,'KAYIT LİSTESİ'!$B$4:$H$904,6,0)),"",(VLOOKUP(J27,'KAYIT LİSTESİ'!$B$4:$H$904,6,0)))</f>
        <v>KAYSERİ-ERCİYES ÜNİVERSİTESİ</v>
      </c>
      <c r="O27" s="112" t="s">
        <v>1826</v>
      </c>
      <c r="P27" s="260" t="s">
        <v>1827</v>
      </c>
      <c r="T27" s="217">
        <v>1225</v>
      </c>
      <c r="U27" s="218">
        <v>70</v>
      </c>
    </row>
    <row r="28" spans="1:21" s="18" customFormat="1" ht="39.75" customHeight="1">
      <c r="A28" s="66" t="s">
        <v>1827</v>
      </c>
      <c r="B28" s="261">
        <v>107</v>
      </c>
      <c r="C28" s="111">
        <v>35351</v>
      </c>
      <c r="D28" s="262" t="s">
        <v>1265</v>
      </c>
      <c r="E28" s="171" t="s">
        <v>1263</v>
      </c>
      <c r="F28" s="112" t="s">
        <v>1826</v>
      </c>
      <c r="G28" s="238"/>
      <c r="H28" s="21"/>
      <c r="I28" s="66">
        <v>5</v>
      </c>
      <c r="J28" s="200" t="s">
        <v>869</v>
      </c>
      <c r="K28" s="238">
        <f>IF(ISERROR(VLOOKUP(J28,'KAYIT LİSTESİ'!$B$4:$H$904,2,0)),"",(VLOOKUP(J28,'KAYIT LİSTESİ'!$B$4:$H$904,2,0)))</f>
        <v>126</v>
      </c>
      <c r="L28" s="111">
        <f>IF(ISERROR(VLOOKUP(J28,'KAYIT LİSTESİ'!$B$4:$H$904,4,0)),"",(VLOOKUP(J28,'KAYIT LİSTESİ'!$B$4:$H$904,4,0)))</f>
        <v>34470</v>
      </c>
      <c r="M28" s="201" t="str">
        <f>IF(ISERROR(VLOOKUP(J28,'KAYIT LİSTESİ'!$B$4:$H$904,5,0)),"",(VLOOKUP(J28,'KAYIT LİSTESİ'!$B$4:$H$904,5,0)))</f>
        <v>MERVE YILDIRIM</v>
      </c>
      <c r="N28" s="201" t="str">
        <f>IF(ISERROR(VLOOKUP(J28,'KAYIT LİSTESİ'!$B$4:$H$904,6,0)),"",(VLOOKUP(J28,'KAYIT LİSTESİ'!$B$4:$H$904,6,0)))</f>
        <v>ANKARA-ANKARA ÜNİVERSİTESİ</v>
      </c>
      <c r="O28" s="112">
        <v>1935</v>
      </c>
      <c r="P28" s="260">
        <v>3</v>
      </c>
      <c r="T28" s="217">
        <v>1228</v>
      </c>
      <c r="U28" s="218">
        <v>69</v>
      </c>
    </row>
    <row r="29" spans="1:21" s="18" customFormat="1" ht="39.75" customHeight="1">
      <c r="A29" s="66" t="s">
        <v>1827</v>
      </c>
      <c r="B29" s="261">
        <v>167</v>
      </c>
      <c r="C29" s="111">
        <v>34906</v>
      </c>
      <c r="D29" s="262" t="s">
        <v>1330</v>
      </c>
      <c r="E29" s="171" t="s">
        <v>1327</v>
      </c>
      <c r="F29" s="112" t="s">
        <v>1826</v>
      </c>
      <c r="G29" s="238"/>
      <c r="H29" s="21"/>
      <c r="I29" s="66">
        <v>6</v>
      </c>
      <c r="J29" s="200" t="s">
        <v>870</v>
      </c>
      <c r="K29" s="238">
        <f>IF(ISERROR(VLOOKUP(J29,'KAYIT LİSTESİ'!$B$4:$H$904,2,0)),"",(VLOOKUP(J29,'KAYIT LİSTESİ'!$B$4:$H$904,2,0)))</f>
        <v>97</v>
      </c>
      <c r="L29" s="111">
        <f>IF(ISERROR(VLOOKUP(J29,'KAYIT LİSTESİ'!$B$4:$H$904,4,0)),"",(VLOOKUP(J29,'KAYIT LİSTESİ'!$B$4:$H$904,4,0)))</f>
        <v>34793</v>
      </c>
      <c r="M29" s="201" t="str">
        <f>IF(ISERROR(VLOOKUP(J29,'KAYIT LİSTESİ'!$B$4:$H$904,5,0)),"",(VLOOKUP(J29,'KAYIT LİSTESİ'!$B$4:$H$904,5,0)))</f>
        <v>MERVE DURKUN</v>
      </c>
      <c r="N29" s="201" t="str">
        <f>IF(ISERROR(VLOOKUP(J29,'KAYIT LİSTESİ'!$B$4:$H$904,6,0)),"",(VLOOKUP(J29,'KAYIT LİSTESİ'!$B$4:$H$904,6,0)))</f>
        <v>ANKARA-GAZİ ÜNİVERSİTESİ</v>
      </c>
      <c r="O29" s="112">
        <v>1505</v>
      </c>
      <c r="P29" s="260">
        <v>1</v>
      </c>
      <c r="T29" s="217">
        <v>1231</v>
      </c>
      <c r="U29" s="218">
        <v>68</v>
      </c>
    </row>
    <row r="30" spans="1:21" s="18" customFormat="1" ht="39.75" customHeight="1">
      <c r="A30" s="466" t="s">
        <v>1827</v>
      </c>
      <c r="B30" s="467">
        <v>0</v>
      </c>
      <c r="C30" s="468">
        <v>0</v>
      </c>
      <c r="D30" s="469">
        <v>0</v>
      </c>
      <c r="E30" s="469" t="s">
        <v>1401</v>
      </c>
      <c r="F30" s="470" t="s">
        <v>1826</v>
      </c>
      <c r="G30" s="471"/>
      <c r="H30" s="21"/>
      <c r="I30" s="230" t="s">
        <v>302</v>
      </c>
      <c r="J30" s="231"/>
      <c r="K30" s="231"/>
      <c r="L30" s="231"/>
      <c r="M30" s="234" t="s">
        <v>226</v>
      </c>
      <c r="N30" s="235" t="s">
        <v>2000</v>
      </c>
      <c r="O30" s="231"/>
      <c r="P30" s="232"/>
      <c r="T30" s="217">
        <v>1210</v>
      </c>
      <c r="U30" s="218">
        <v>75</v>
      </c>
    </row>
    <row r="31" spans="1:21" s="18" customFormat="1" ht="39.75" customHeight="1">
      <c r="A31" s="466" t="s">
        <v>1827</v>
      </c>
      <c r="B31" s="467">
        <v>0</v>
      </c>
      <c r="C31" s="468">
        <v>0</v>
      </c>
      <c r="D31" s="469">
        <v>0</v>
      </c>
      <c r="E31" s="469" t="s">
        <v>1209</v>
      </c>
      <c r="F31" s="470" t="s">
        <v>1826</v>
      </c>
      <c r="G31" s="471"/>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c r="B32" s="261"/>
      <c r="C32" s="111"/>
      <c r="D32" s="262"/>
      <c r="E32" s="171"/>
      <c r="F32" s="112"/>
      <c r="G32" s="238"/>
      <c r="H32" s="21"/>
      <c r="I32" s="66">
        <v>1</v>
      </c>
      <c r="J32" s="200" t="s">
        <v>859</v>
      </c>
      <c r="K32" s="238">
        <f>IF(ISERROR(VLOOKUP(J32,'KAYIT LİSTESİ'!$B$4:$H$904,2,0)),"",(VLOOKUP(J32,'KAYIT LİSTESİ'!$B$4:$H$904,2,0)))</f>
        <v>5</v>
      </c>
      <c r="L32" s="111">
        <f>IF(ISERROR(VLOOKUP(J32,'KAYIT LİSTESİ'!$B$4:$H$904,4,0)),"",(VLOOKUP(J32,'KAYIT LİSTESİ'!$B$4:$H$904,4,0)))</f>
        <v>34039</v>
      </c>
      <c r="M32" s="201" t="str">
        <f>IF(ISERROR(VLOOKUP(J32,'KAYIT LİSTESİ'!$B$4:$H$904,5,0)),"",(VLOOKUP(J32,'KAYIT LİSTESİ'!$B$4:$H$904,5,0)))</f>
        <v>SEDA SÜNME</v>
      </c>
      <c r="N32" s="201" t="str">
        <f>IF(ISERROR(VLOOKUP(J32,'KAYIT LİSTESİ'!$B$4:$H$904,6,0)),"",(VLOOKUP(J32,'KAYIT LİSTESİ'!$B$4:$H$904,6,0)))</f>
        <v>AKSARAY-AKSARAY ÜNİVERSİTESİ</v>
      </c>
      <c r="O32" s="112">
        <v>2286</v>
      </c>
      <c r="P32" s="260">
        <v>4</v>
      </c>
      <c r="T32" s="217">
        <v>1216</v>
      </c>
      <c r="U32" s="218">
        <v>73</v>
      </c>
    </row>
    <row r="33" spans="1:21" s="18" customFormat="1" ht="39.75" customHeight="1">
      <c r="A33" s="66"/>
      <c r="B33" s="261"/>
      <c r="C33" s="111"/>
      <c r="D33" s="262"/>
      <c r="E33" s="171"/>
      <c r="F33" s="112"/>
      <c r="G33" s="238"/>
      <c r="H33" s="21"/>
      <c r="I33" s="66">
        <v>2</v>
      </c>
      <c r="J33" s="200" t="s">
        <v>860</v>
      </c>
      <c r="K33" s="238">
        <f>IF(ISERROR(VLOOKUP(J33,'KAYIT LİSTESİ'!$B$4:$H$904,2,0)),"",(VLOOKUP(J33,'KAYIT LİSTESİ'!$B$4:$H$904,2,0)))</f>
        <v>195</v>
      </c>
      <c r="L33" s="111">
        <f>IF(ISERROR(VLOOKUP(J33,'KAYIT LİSTESİ'!$B$4:$H$904,4,0)),"",(VLOOKUP(J33,'KAYIT LİSTESİ'!$B$4:$H$904,4,0)))</f>
        <v>35179</v>
      </c>
      <c r="M33" s="201" t="str">
        <f>IF(ISERROR(VLOOKUP(J33,'KAYIT LİSTESİ'!$B$4:$H$904,5,0)),"",(VLOOKUP(J33,'KAYIT LİSTESİ'!$B$4:$H$904,5,0)))</f>
        <v>NAGEHAN KALYONCU</v>
      </c>
      <c r="N33" s="201" t="str">
        <f>IF(ISERROR(VLOOKUP(J33,'KAYIT LİSTESİ'!$B$4:$H$904,6,0)),"",(VLOOKUP(J33,'KAYIT LİSTESİ'!$B$4:$H$904,6,0)))</f>
        <v>ANKARA-HACETTEPE ÜNİVERSİTESİ</v>
      </c>
      <c r="O33" s="112">
        <v>1897</v>
      </c>
      <c r="P33" s="260">
        <v>1</v>
      </c>
      <c r="T33" s="217">
        <v>1219</v>
      </c>
      <c r="U33" s="218">
        <v>72</v>
      </c>
    </row>
    <row r="34" spans="1:21" s="18" customFormat="1" ht="39.75" customHeight="1">
      <c r="A34" s="541" t="s">
        <v>1839</v>
      </c>
      <c r="B34" s="542"/>
      <c r="C34" s="542"/>
      <c r="D34" s="542"/>
      <c r="E34" s="542"/>
      <c r="F34" s="542"/>
      <c r="G34" s="543"/>
      <c r="H34" s="21"/>
      <c r="I34" s="66">
        <v>3</v>
      </c>
      <c r="J34" s="200" t="s">
        <v>861</v>
      </c>
      <c r="K34" s="238">
        <f>IF(ISERROR(VLOOKUP(J34,'KAYIT LİSTESİ'!$B$4:$H$904,2,0)),"",(VLOOKUP(J34,'KAYIT LİSTESİ'!$B$4:$H$904,2,0)))</f>
        <v>204</v>
      </c>
      <c r="L34" s="111">
        <f>IF(ISERROR(VLOOKUP(J34,'KAYIT LİSTESİ'!$B$4:$H$904,4,0)),"",(VLOOKUP(J34,'KAYIT LİSTESİ'!$B$4:$H$904,4,0)))</f>
        <v>34752</v>
      </c>
      <c r="M34" s="201" t="str">
        <f>IF(ISERROR(VLOOKUP(J34,'KAYIT LİSTESİ'!$B$4:$H$904,5,0)),"",(VLOOKUP(J34,'KAYIT LİSTESİ'!$B$4:$H$904,5,0)))</f>
        <v>SEVİM KÜREKÇİ</v>
      </c>
      <c r="N34" s="201" t="str">
        <f>IF(ISERROR(VLOOKUP(J34,'KAYIT LİSTESİ'!$B$4:$H$904,6,0)),"",(VLOOKUP(J34,'KAYIT LİSTESİ'!$B$4:$H$904,6,0)))</f>
        <v>MERSİN-MERSİN ÜNİVERSİTESİ</v>
      </c>
      <c r="O34" s="112">
        <v>2213</v>
      </c>
      <c r="P34" s="260">
        <v>3</v>
      </c>
      <c r="T34" s="217">
        <v>1222</v>
      </c>
      <c r="U34" s="218">
        <v>71</v>
      </c>
    </row>
    <row r="35" spans="1:21" s="18" customFormat="1" ht="39.75" customHeight="1">
      <c r="A35" s="544"/>
      <c r="B35" s="545"/>
      <c r="C35" s="545"/>
      <c r="D35" s="545"/>
      <c r="E35" s="545"/>
      <c r="F35" s="545"/>
      <c r="G35" s="546"/>
      <c r="H35" s="21"/>
      <c r="I35" s="66">
        <v>4</v>
      </c>
      <c r="J35" s="200" t="s">
        <v>862</v>
      </c>
      <c r="K35" s="238">
        <f>IF(ISERROR(VLOOKUP(J35,'KAYIT LİSTESİ'!$B$4:$H$904,2,0)),"",(VLOOKUP(J35,'KAYIT LİSTESİ'!$B$4:$H$904,2,0)))</f>
        <v>74</v>
      </c>
      <c r="L35" s="111">
        <f>IF(ISERROR(VLOOKUP(J35,'KAYIT LİSTESİ'!$B$4:$H$904,4,0)),"",(VLOOKUP(J35,'KAYIT LİSTESİ'!$B$4:$H$904,4,0)))</f>
        <v>42260</v>
      </c>
      <c r="M35" s="201" t="str">
        <f>IF(ISERROR(VLOOKUP(J35,'KAYIT LİSTESİ'!$B$4:$H$904,5,0)),"",(VLOOKUP(J35,'KAYIT LİSTESİ'!$B$4:$H$904,5,0)))</f>
        <v>S. NİLAY YILDIZ</v>
      </c>
      <c r="N35" s="201" t="str">
        <f>IF(ISERROR(VLOOKUP(J35,'KAYIT LİSTESİ'!$B$4:$H$904,6,0)),"",(VLOOKUP(J35,'KAYIT LİSTESİ'!$B$4:$H$904,6,0)))</f>
        <v>NİĞDE-NİĞDE ÜNİVERSİTESİ</v>
      </c>
      <c r="O35" s="112" t="s">
        <v>1845</v>
      </c>
      <c r="P35" s="260" t="s">
        <v>1827</v>
      </c>
      <c r="T35" s="217">
        <v>1225</v>
      </c>
      <c r="U35" s="218">
        <v>70</v>
      </c>
    </row>
    <row r="36" spans="1:21" s="18" customFormat="1" ht="39.75" customHeight="1">
      <c r="A36" s="66"/>
      <c r="B36" s="261"/>
      <c r="C36" s="111"/>
      <c r="D36" s="262"/>
      <c r="E36" s="171"/>
      <c r="F36" s="112"/>
      <c r="G36" s="238"/>
      <c r="H36" s="21"/>
      <c r="I36" s="66">
        <v>5</v>
      </c>
      <c r="J36" s="200" t="s">
        <v>863</v>
      </c>
      <c r="K36" s="238">
        <f>IF(ISERROR(VLOOKUP(J36,'KAYIT LİSTESİ'!$B$4:$H$904,2,0)),"",(VLOOKUP(J36,'KAYIT LİSTESİ'!$B$4:$H$904,2,0)))</f>
        <v>167</v>
      </c>
      <c r="L36" s="111">
        <f>IF(ISERROR(VLOOKUP(J36,'KAYIT LİSTESİ'!$B$4:$H$904,4,0)),"",(VLOOKUP(J36,'KAYIT LİSTESİ'!$B$4:$H$904,4,0)))</f>
        <v>34906</v>
      </c>
      <c r="M36" s="201" t="str">
        <f>IF(ISERROR(VLOOKUP(J36,'KAYIT LİSTESİ'!$B$4:$H$904,5,0)),"",(VLOOKUP(J36,'KAYIT LİSTESİ'!$B$4:$H$904,5,0)))</f>
        <v>ESRAGÜL MAZLUM</v>
      </c>
      <c r="N36" s="201" t="str">
        <f>IF(ISERROR(VLOOKUP(J36,'KAYIT LİSTESİ'!$B$4:$H$904,6,0)),"",(VLOOKUP(J36,'KAYIT LİSTESİ'!$B$4:$H$904,6,0)))</f>
        <v>İSTANBUL-İSTANBUL ÜNİVERSİTESİ</v>
      </c>
      <c r="O36" s="112" t="s">
        <v>1826</v>
      </c>
      <c r="P36" s="260" t="s">
        <v>1827</v>
      </c>
      <c r="T36" s="217">
        <v>1228</v>
      </c>
      <c r="U36" s="218">
        <v>69</v>
      </c>
    </row>
    <row r="37" spans="1:21" s="18" customFormat="1" ht="39.75" customHeight="1">
      <c r="A37" s="66"/>
      <c r="B37" s="261"/>
      <c r="C37" s="111"/>
      <c r="D37" s="262"/>
      <c r="E37" s="171"/>
      <c r="F37" s="112"/>
      <c r="G37" s="238"/>
      <c r="H37" s="21"/>
      <c r="I37" s="66">
        <v>6</v>
      </c>
      <c r="J37" s="200" t="s">
        <v>864</v>
      </c>
      <c r="K37" s="238">
        <f>IF(ISERROR(VLOOKUP(J37,'KAYIT LİSTESİ'!$B$4:$H$904,2,0)),"",(VLOOKUP(J37,'KAYIT LİSTESİ'!$B$4:$H$904,2,0)))</f>
        <v>211</v>
      </c>
      <c r="L37" s="111" t="str">
        <f>IF(ISERROR(VLOOKUP(J37,'KAYIT LİSTESİ'!$B$4:$H$904,4,0)),"",(VLOOKUP(J37,'KAYIT LİSTESİ'!$B$4:$H$904,4,0)))</f>
        <v>25.03.1992</v>
      </c>
      <c r="M37" s="201" t="str">
        <f>IF(ISERROR(VLOOKUP(J37,'KAYIT LİSTESİ'!$B$4:$H$904,5,0)),"",(VLOOKUP(J37,'KAYIT LİSTESİ'!$B$4:$H$904,5,0)))</f>
        <v>ELİF EKSİN</v>
      </c>
      <c r="N37" s="201" t="str">
        <f>IF(ISERROR(VLOOKUP(J37,'KAYIT LİSTESİ'!$B$4:$H$904,6,0)),"",(VLOOKUP(J37,'KAYIT LİSTESİ'!$B$4:$H$904,6,0)))</f>
        <v>İSTANBUL-İSTANBUL TEKNİK ÜNİVERSİTESİ</v>
      </c>
      <c r="O37" s="112">
        <v>2201</v>
      </c>
      <c r="P37" s="260">
        <v>2</v>
      </c>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c r="T41" s="217">
        <v>1295</v>
      </c>
      <c r="U41" s="218">
        <v>51</v>
      </c>
    </row>
    <row r="42" spans="1:21">
      <c r="T42" s="217">
        <v>1300</v>
      </c>
      <c r="U42" s="218">
        <v>50</v>
      </c>
    </row>
    <row r="43" spans="1:21" ht="9.6" customHeight="1">
      <c r="T43" s="217">
        <v>1305</v>
      </c>
      <c r="U43" s="218">
        <v>49</v>
      </c>
    </row>
    <row r="44" spans="1:21" ht="9" customHeight="1">
      <c r="T44" s="217">
        <v>1310</v>
      </c>
      <c r="U44" s="218">
        <v>48</v>
      </c>
    </row>
    <row r="45" spans="1:21" hidden="1">
      <c r="T45" s="217">
        <v>1315</v>
      </c>
      <c r="U45" s="218">
        <v>47</v>
      </c>
    </row>
    <row r="46" spans="1:21" ht="22.9" hidden="1" customHeight="1">
      <c r="T46" s="217">
        <v>1320</v>
      </c>
      <c r="U46" s="218">
        <v>46</v>
      </c>
    </row>
    <row r="47" spans="1:21" hidden="1">
      <c r="T47" s="217">
        <v>1325</v>
      </c>
      <c r="U47" s="218">
        <v>45</v>
      </c>
    </row>
    <row r="48" spans="1:21" hidden="1">
      <c r="E48" s="45" t="s">
        <v>1188</v>
      </c>
      <c r="T48" s="217">
        <v>1330</v>
      </c>
      <c r="U48" s="218">
        <v>44</v>
      </c>
    </row>
    <row r="49" spans="5:21" ht="25.5" hidden="1">
      <c r="E49" s="45" t="s">
        <v>1165</v>
      </c>
      <c r="T49" s="217">
        <v>1335</v>
      </c>
      <c r="U49" s="218">
        <v>43</v>
      </c>
    </row>
    <row r="50" spans="5:21" ht="25.5" hidden="1">
      <c r="E50" s="45" t="s">
        <v>1315</v>
      </c>
      <c r="T50" s="217">
        <v>1340</v>
      </c>
      <c r="U50" s="218">
        <v>42</v>
      </c>
    </row>
    <row r="51" spans="5:21" ht="25.5" hidden="1">
      <c r="E51" s="45" t="s">
        <v>1162</v>
      </c>
      <c r="T51" s="217">
        <v>1345</v>
      </c>
      <c r="U51" s="218">
        <v>41</v>
      </c>
    </row>
    <row r="52" spans="5:21" ht="25.5" hidden="1">
      <c r="E52" s="45" t="s">
        <v>1935</v>
      </c>
      <c r="T52" s="217">
        <v>1350</v>
      </c>
      <c r="U52" s="218">
        <v>40</v>
      </c>
    </row>
    <row r="53" spans="5:21" hidden="1">
      <c r="E53" s="45" t="s">
        <v>1160</v>
      </c>
      <c r="T53" s="217">
        <v>1355</v>
      </c>
      <c r="U53" s="218">
        <v>39</v>
      </c>
    </row>
    <row r="54" spans="5:21" ht="25.5" hidden="1">
      <c r="E54" s="45" t="s">
        <v>1487</v>
      </c>
      <c r="T54" s="217">
        <v>1365</v>
      </c>
      <c r="U54" s="218">
        <v>38</v>
      </c>
    </row>
    <row r="55" spans="5:21" hidden="1">
      <c r="E55" s="45" t="s">
        <v>1350</v>
      </c>
      <c r="T55" s="217">
        <v>1375</v>
      </c>
      <c r="U55" s="218">
        <v>37</v>
      </c>
    </row>
    <row r="56" spans="5:21" ht="25.5" hidden="1">
      <c r="E56" s="45" t="s">
        <v>1390</v>
      </c>
      <c r="T56" s="217">
        <v>1385</v>
      </c>
      <c r="U56" s="218">
        <v>36</v>
      </c>
    </row>
    <row r="57" spans="5:21" ht="25.5" hidden="1">
      <c r="E57" s="45" t="s">
        <v>1364</v>
      </c>
      <c r="T57" s="217">
        <v>1395</v>
      </c>
      <c r="U57" s="218">
        <v>35</v>
      </c>
    </row>
    <row r="58" spans="5:21" hidden="1">
      <c r="E58" s="45" t="s">
        <v>1394</v>
      </c>
      <c r="T58" s="217">
        <v>1405</v>
      </c>
      <c r="U58" s="218">
        <v>34</v>
      </c>
    </row>
    <row r="59" spans="5:21" ht="25.5" hidden="1">
      <c r="E59" s="45" t="s">
        <v>1398</v>
      </c>
      <c r="T59" s="217">
        <v>1415</v>
      </c>
      <c r="U59" s="218">
        <v>33</v>
      </c>
    </row>
    <row r="60" spans="5:21" ht="25.5" hidden="1">
      <c r="E60" s="45" t="s">
        <v>1451</v>
      </c>
      <c r="T60" s="217">
        <v>1425</v>
      </c>
      <c r="U60" s="218">
        <v>32</v>
      </c>
    </row>
    <row r="61" spans="5:21" ht="25.5" hidden="1">
      <c r="E61" s="45" t="s">
        <v>1158</v>
      </c>
      <c r="T61" s="217">
        <v>1435</v>
      </c>
      <c r="U61" s="218">
        <v>31</v>
      </c>
    </row>
    <row r="62" spans="5:21" ht="25.5" hidden="1">
      <c r="E62" s="45" t="s">
        <v>1452</v>
      </c>
      <c r="T62" s="217">
        <v>1445</v>
      </c>
      <c r="U62" s="218">
        <v>30</v>
      </c>
    </row>
    <row r="63" spans="5:21" ht="25.5" hidden="1">
      <c r="E63" s="45" t="s">
        <v>1349</v>
      </c>
      <c r="T63" s="217">
        <v>1455</v>
      </c>
      <c r="U63" s="218">
        <v>29</v>
      </c>
    </row>
    <row r="64" spans="5:21" hidden="1">
      <c r="T64" s="217">
        <v>1465</v>
      </c>
      <c r="U64" s="218">
        <v>28</v>
      </c>
    </row>
    <row r="65" spans="20:21" hidden="1">
      <c r="T65" s="217">
        <v>1475</v>
      </c>
      <c r="U65" s="218">
        <v>27</v>
      </c>
    </row>
    <row r="66" spans="20:21" hidden="1">
      <c r="T66" s="217">
        <v>1485</v>
      </c>
      <c r="U66" s="218">
        <v>26</v>
      </c>
    </row>
    <row r="67" spans="20:21">
      <c r="T67" s="217">
        <v>1495</v>
      </c>
      <c r="U67" s="218">
        <v>25</v>
      </c>
    </row>
    <row r="68" spans="20:21">
      <c r="T68" s="217">
        <v>1505</v>
      </c>
      <c r="U68" s="218">
        <v>24</v>
      </c>
    </row>
    <row r="69" spans="20:21">
      <c r="T69" s="217">
        <v>1515</v>
      </c>
      <c r="U69" s="218">
        <v>23</v>
      </c>
    </row>
    <row r="70" spans="20:21">
      <c r="T70" s="217">
        <v>1525</v>
      </c>
      <c r="U70" s="218">
        <v>22</v>
      </c>
    </row>
    <row r="71" spans="20:21">
      <c r="T71" s="217">
        <v>1535</v>
      </c>
      <c r="U71" s="218">
        <v>21</v>
      </c>
    </row>
    <row r="72" spans="20:21">
      <c r="T72" s="217">
        <v>1545</v>
      </c>
      <c r="U72" s="218">
        <v>20</v>
      </c>
    </row>
    <row r="73" spans="20:21">
      <c r="T73" s="217">
        <v>1555</v>
      </c>
      <c r="U73" s="218">
        <v>19</v>
      </c>
    </row>
    <row r="74" spans="20:21">
      <c r="T74" s="217">
        <v>1565</v>
      </c>
      <c r="U74" s="218">
        <v>18</v>
      </c>
    </row>
    <row r="75" spans="20:21">
      <c r="T75" s="217">
        <v>1575</v>
      </c>
      <c r="U75" s="218">
        <v>17</v>
      </c>
    </row>
    <row r="76" spans="20:21">
      <c r="T76" s="217">
        <v>1585</v>
      </c>
      <c r="U76" s="218">
        <v>16</v>
      </c>
    </row>
    <row r="77" spans="20:21">
      <c r="T77" s="217">
        <v>1595</v>
      </c>
      <c r="U77" s="218">
        <v>15</v>
      </c>
    </row>
    <row r="78" spans="20:21">
      <c r="T78" s="217">
        <v>1605</v>
      </c>
      <c r="U78" s="218">
        <v>14</v>
      </c>
    </row>
    <row r="79" spans="20:21">
      <c r="T79" s="217">
        <v>1615</v>
      </c>
      <c r="U79" s="218">
        <v>13</v>
      </c>
    </row>
    <row r="80" spans="20:21">
      <c r="T80" s="217">
        <v>1625</v>
      </c>
      <c r="U80" s="218">
        <v>12</v>
      </c>
    </row>
    <row r="81" spans="20:21">
      <c r="T81" s="217">
        <v>1645</v>
      </c>
      <c r="U81" s="218">
        <v>11</v>
      </c>
    </row>
    <row r="82" spans="20:21">
      <c r="T82" s="217">
        <v>1665</v>
      </c>
      <c r="U82" s="218">
        <v>10</v>
      </c>
    </row>
    <row r="83" spans="20:21">
      <c r="T83" s="217">
        <v>1685</v>
      </c>
      <c r="U83" s="218">
        <v>9</v>
      </c>
    </row>
    <row r="84" spans="20:21">
      <c r="T84" s="217">
        <v>1705</v>
      </c>
      <c r="U84" s="218">
        <v>8</v>
      </c>
    </row>
    <row r="85" spans="20:21">
      <c r="T85" s="217">
        <v>1725</v>
      </c>
      <c r="U85" s="218">
        <v>7</v>
      </c>
    </row>
    <row r="86" spans="20:21">
      <c r="T86" s="217">
        <v>1745</v>
      </c>
      <c r="U86" s="218">
        <v>6</v>
      </c>
    </row>
    <row r="87" spans="20:21">
      <c r="T87" s="217">
        <v>1765</v>
      </c>
      <c r="U87" s="218">
        <v>5</v>
      </c>
    </row>
    <row r="88" spans="20:21">
      <c r="T88" s="217">
        <v>1785</v>
      </c>
      <c r="U88" s="218">
        <v>4</v>
      </c>
    </row>
    <row r="89" spans="20:21">
      <c r="T89" s="217">
        <v>1805</v>
      </c>
      <c r="U89" s="218">
        <v>3</v>
      </c>
    </row>
    <row r="90" spans="20:21">
      <c r="T90" s="217">
        <v>1825</v>
      </c>
      <c r="U90" s="218">
        <v>2</v>
      </c>
    </row>
    <row r="91" spans="20:21">
      <c r="T91" s="217">
        <v>1845</v>
      </c>
      <c r="U91" s="218">
        <v>1</v>
      </c>
    </row>
  </sheetData>
  <mergeCells count="19">
    <mergeCell ref="A4:C4"/>
    <mergeCell ref="A1:P1"/>
    <mergeCell ref="A2:P2"/>
    <mergeCell ref="A3:C3"/>
    <mergeCell ref="D3:E3"/>
    <mergeCell ref="F3:G3"/>
    <mergeCell ref="H3:L3"/>
    <mergeCell ref="N3:P3"/>
    <mergeCell ref="D4:E4"/>
    <mergeCell ref="N4:P4"/>
    <mergeCell ref="A34:G35"/>
    <mergeCell ref="N5:P5"/>
    <mergeCell ref="A6:A7"/>
    <mergeCell ref="B6:B7"/>
    <mergeCell ref="C6:C7"/>
    <mergeCell ref="D6:D7"/>
    <mergeCell ref="E6:E7"/>
    <mergeCell ref="F6:F7"/>
    <mergeCell ref="G6:G7"/>
  </mergeCells>
  <conditionalFormatting sqref="F8:F33 F36:F37">
    <cfRule type="cellIs" dxfId="38" priority="5" stopIfTrue="1" operator="between">
      <formula>1250</formula>
      <formula>1363</formula>
    </cfRule>
  </conditionalFormatting>
  <conditionalFormatting sqref="E34:E35">
    <cfRule type="containsText" dxfId="37" priority="4" stopIfTrue="1" operator="containsText" text="FERDİ">
      <formula>NOT(ISERROR(SEARCH("FERDİ",E34)))</formula>
    </cfRule>
  </conditionalFormatting>
  <conditionalFormatting sqref="E1:E1048576">
    <cfRule type="containsText" dxfId="36" priority="1" stopIfTrue="1" operator="containsText" text="FERDİ">
      <formula>NOT(ISERROR(SEARCH("FERDİ",E1)))</formula>
    </cfRule>
    <cfRule type="duplicateValues" dxfId="35" priority="2" stopIfTrue="1"/>
    <cfRule type="duplicateValues" dxfId="34" priority="3" stopIfTrue="1"/>
  </conditionalFormatting>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tabColor rgb="FF0070C0"/>
    <pageSetUpPr fitToPage="1"/>
  </sheetPr>
  <dimension ref="A1:R96"/>
  <sheetViews>
    <sheetView view="pageBreakPreview" topLeftCell="A10" zoomScale="80" zoomScaleNormal="100" zoomScaleSheetLayoutView="80" workbookViewId="0">
      <selection activeCell="I14" sqref="I14"/>
    </sheetView>
  </sheetViews>
  <sheetFormatPr defaultRowHeight="12.75"/>
  <cols>
    <col min="1" max="1" width="6" style="79" customWidth="1"/>
    <col min="2" max="2" width="12.8554687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529</v>
      </c>
      <c r="E3" s="579"/>
      <c r="F3" s="579"/>
      <c r="G3" s="580" t="s">
        <v>304</v>
      </c>
      <c r="H3" s="580"/>
      <c r="I3" s="584" t="str">
        <f>'YARIŞMA PROGRAMI'!E41</f>
        <v>13,95-Sevim Sinmez SERBEST</v>
      </c>
      <c r="J3" s="584"/>
      <c r="K3" s="581" t="s">
        <v>388</v>
      </c>
      <c r="L3" s="581"/>
      <c r="M3" s="583" t="str">
        <f>'YARIŞMA PROGRAMI'!F41</f>
        <v>13.42-SEVİM SİNMEZ</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PROGRAMI'!B41</f>
        <v>11 Mayıs 2014 - 10.30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35</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558</v>
      </c>
      <c r="C8" s="228">
        <f>IF(ISERROR(VLOOKUP(B8,'KAYIT LİSTESİ'!$B$4:$H$904,2,0)),"",(VLOOKUP(B8,'KAYIT LİSTESİ'!$B$4:$H$904,2,0)))</f>
        <v>188</v>
      </c>
      <c r="D8" s="87">
        <f>IF(ISERROR(VLOOKUP(B8,'KAYIT LİSTESİ'!$B$4:$H$904,4,0)),"",(VLOOKUP(B8,'KAYIT LİSTESİ'!$B$4:$H$904,4,0)))</f>
        <v>35085</v>
      </c>
      <c r="E8" s="185" t="str">
        <f>IF(ISERROR(VLOOKUP(B8,'KAYIT LİSTESİ'!$B$4:$H$904,5,0)),"",(VLOOKUP(B8,'KAYIT LİSTESİ'!$B$4:$H$904,5,0)))</f>
        <v>CEMRE BİTGİN</v>
      </c>
      <c r="F8" s="185" t="str">
        <f>IF(ISERROR(VLOOKUP(B8,'KAYIT LİSTESİ'!$B$4:$H$904,6,0)),"",(VLOOKUP(B8,'KAYIT LİSTESİ'!$B$4:$H$904,6,0)))</f>
        <v>İZMİR- EGE ÜNİVERSİTESİ</v>
      </c>
      <c r="G8" s="170" t="s">
        <v>1835</v>
      </c>
      <c r="H8" s="170">
        <v>1155</v>
      </c>
      <c r="I8" s="170" t="s">
        <v>1827</v>
      </c>
      <c r="J8" s="170">
        <f t="shared" ref="J8:J18" si="0">MAX(G8:I8)</f>
        <v>1155</v>
      </c>
      <c r="K8" s="199"/>
      <c r="L8" s="199"/>
      <c r="M8" s="199"/>
      <c r="N8" s="433">
        <f t="shared" ref="N8:N18" si="1">MAX(G8:M8)</f>
        <v>1155</v>
      </c>
      <c r="O8" s="228"/>
      <c r="P8" s="236"/>
      <c r="Q8" s="226">
        <v>219</v>
      </c>
      <c r="R8" s="225">
        <v>8</v>
      </c>
    </row>
    <row r="9" spans="1:18" s="76" customFormat="1" ht="36.75" customHeight="1">
      <c r="A9" s="85">
        <v>2</v>
      </c>
      <c r="B9" s="86" t="s">
        <v>1888</v>
      </c>
      <c r="C9" s="228">
        <f>IF(ISERROR(VLOOKUP(B9,'KAYIT LİSTESİ'!$B$4:$H$904,2,0)),"",(VLOOKUP(B9,'KAYIT LİSTESİ'!$B$4:$H$904,2,0)))</f>
        <v>81</v>
      </c>
      <c r="D9" s="87">
        <f>IF(ISERROR(VLOOKUP(B9,'KAYIT LİSTESİ'!$B$4:$H$904,4,0)),"",(VLOOKUP(B9,'KAYIT LİSTESİ'!$B$4:$H$904,4,0)))</f>
        <v>34220</v>
      </c>
      <c r="E9" s="185" t="str">
        <f>IF(ISERROR(VLOOKUP(B9,'KAYIT LİSTESİ'!$B$4:$H$904,5,0)),"",(VLOOKUP(B9,'KAYIT LİSTESİ'!$B$4:$H$904,5,0)))</f>
        <v>NİDA NUR EKİCİ</v>
      </c>
      <c r="F9" s="185" t="str">
        <f>IF(ISERROR(VLOOKUP(B9,'KAYIT LİSTESİ'!$B$4:$H$904,6,0)),"",(VLOOKUP(B9,'KAYIT LİSTESİ'!$B$4:$H$904,6,0)))</f>
        <v>BURDUR-MEHMET AKİF ERSOY ÜNİVERSİTESİ</v>
      </c>
      <c r="G9" s="473">
        <v>967</v>
      </c>
      <c r="H9" s="472">
        <v>1011</v>
      </c>
      <c r="I9" s="170" t="s">
        <v>1827</v>
      </c>
      <c r="J9" s="170">
        <f t="shared" si="0"/>
        <v>1011</v>
      </c>
      <c r="K9" s="199"/>
      <c r="L9" s="199"/>
      <c r="M9" s="199"/>
      <c r="N9" s="433">
        <f t="shared" si="1"/>
        <v>1011</v>
      </c>
      <c r="O9" s="228"/>
      <c r="P9" s="236"/>
      <c r="Q9" s="226">
        <v>227</v>
      </c>
      <c r="R9" s="225">
        <v>9</v>
      </c>
    </row>
    <row r="10" spans="1:18" s="76" customFormat="1" ht="36.75" customHeight="1">
      <c r="A10" s="85">
        <v>3</v>
      </c>
      <c r="B10" s="86" t="s">
        <v>1891</v>
      </c>
      <c r="C10" s="228">
        <f>IF(ISERROR(VLOOKUP(B10,'KAYIT LİSTESİ'!$B$4:$H$904,2,0)),"",(VLOOKUP(B10,'KAYIT LİSTESİ'!$B$4:$H$904,2,0)))</f>
        <v>121</v>
      </c>
      <c r="D10" s="87">
        <f>IF(ISERROR(VLOOKUP(B10,'KAYIT LİSTESİ'!$B$4:$H$904,4,0)),"",(VLOOKUP(B10,'KAYIT LİSTESİ'!$B$4:$H$904,4,0)))</f>
        <v>34335</v>
      </c>
      <c r="E10" s="185" t="str">
        <f>IF(ISERROR(VLOOKUP(B10,'KAYIT LİSTESİ'!$B$4:$H$904,5,0)),"",(VLOOKUP(B10,'KAYIT LİSTESİ'!$B$4:$H$904,5,0)))</f>
        <v>AYSEL BOZTAŞ</v>
      </c>
      <c r="F10" s="185" t="str">
        <f>IF(ISERROR(VLOOKUP(B10,'KAYIT LİSTESİ'!$B$4:$H$904,6,0)),"",(VLOOKUP(B10,'KAYIT LİSTESİ'!$B$4:$H$904,6,0)))</f>
        <v>ANKARA-ANKARA ÜNİVERSİTESİ</v>
      </c>
      <c r="G10" s="170" t="s">
        <v>1835</v>
      </c>
      <c r="H10" s="170" t="s">
        <v>1835</v>
      </c>
      <c r="I10" s="472">
        <v>1011</v>
      </c>
      <c r="J10" s="170">
        <f t="shared" si="0"/>
        <v>1011</v>
      </c>
      <c r="K10" s="199"/>
      <c r="L10" s="199"/>
      <c r="M10" s="199"/>
      <c r="N10" s="433">
        <f t="shared" si="1"/>
        <v>1011</v>
      </c>
      <c r="O10" s="228"/>
      <c r="P10" s="236"/>
      <c r="Q10" s="226">
        <v>235</v>
      </c>
      <c r="R10" s="225">
        <v>10</v>
      </c>
    </row>
    <row r="11" spans="1:18" s="76" customFormat="1" ht="36.75" customHeight="1">
      <c r="A11" s="85">
        <v>4</v>
      </c>
      <c r="B11" s="86" t="s">
        <v>1887</v>
      </c>
      <c r="C11" s="228">
        <f>IF(ISERROR(VLOOKUP(B11,'KAYIT LİSTESİ'!$B$4:$H$904,2,0)),"",(VLOOKUP(B11,'KAYIT LİSTESİ'!$B$4:$H$904,2,0)))</f>
        <v>89</v>
      </c>
      <c r="D11" s="87">
        <f>IF(ISERROR(VLOOKUP(B11,'KAYIT LİSTESİ'!$B$4:$H$904,4,0)),"",(VLOOKUP(B11,'KAYIT LİSTESİ'!$B$4:$H$904,4,0)))</f>
        <v>0</v>
      </c>
      <c r="E11" s="185" t="str">
        <f>IF(ISERROR(VLOOKUP(B11,'KAYIT LİSTESİ'!$B$4:$H$904,5,0)),"",(VLOOKUP(B11,'KAYIT LİSTESİ'!$B$4:$H$904,5,0)))</f>
        <v>DÖNDÜ TEKE</v>
      </c>
      <c r="F11" s="185" t="str">
        <f>IF(ISERROR(VLOOKUP(B11,'KAYIT LİSTESİ'!$B$4:$H$904,6,0)),"",(VLOOKUP(B11,'KAYIT LİSTESİ'!$B$4:$H$904,6,0)))</f>
        <v>KÜTAHYA-DUMLUPINAR ÜNİVERSİTESİ</v>
      </c>
      <c r="G11" s="170">
        <v>947</v>
      </c>
      <c r="H11" s="170">
        <v>945</v>
      </c>
      <c r="I11" s="170">
        <v>944</v>
      </c>
      <c r="J11" s="170">
        <f t="shared" si="0"/>
        <v>947</v>
      </c>
      <c r="K11" s="199"/>
      <c r="L11" s="199"/>
      <c r="M11" s="199"/>
      <c r="N11" s="433">
        <f t="shared" si="1"/>
        <v>947</v>
      </c>
      <c r="O11" s="228"/>
      <c r="P11" s="236"/>
      <c r="Q11" s="226">
        <v>243</v>
      </c>
      <c r="R11" s="225">
        <v>11</v>
      </c>
    </row>
    <row r="12" spans="1:18" s="76" customFormat="1" ht="36.75" customHeight="1">
      <c r="A12" s="85">
        <v>5</v>
      </c>
      <c r="B12" s="86" t="s">
        <v>1895</v>
      </c>
      <c r="C12" s="228">
        <f>IF(ISERROR(VLOOKUP(B12,'KAYIT LİSTESİ'!$B$4:$H$904,2,0)),"",(VLOOKUP(B12,'KAYIT LİSTESİ'!$B$4:$H$904,2,0)))</f>
        <v>203</v>
      </c>
      <c r="D12" s="87">
        <f>IF(ISERROR(VLOOKUP(B12,'KAYIT LİSTESİ'!$B$4:$H$904,4,0)),"",(VLOOKUP(B12,'KAYIT LİSTESİ'!$B$4:$H$904,4,0)))</f>
        <v>35065</v>
      </c>
      <c r="E12" s="185" t="str">
        <f>IF(ISERROR(VLOOKUP(B12,'KAYIT LİSTESİ'!$B$4:$H$904,5,0)),"",(VLOOKUP(B12,'KAYIT LİSTESİ'!$B$4:$H$904,5,0)))</f>
        <v>SANİYE ASLAN</v>
      </c>
      <c r="F12" s="185" t="str">
        <f>IF(ISERROR(VLOOKUP(B12,'KAYIT LİSTESİ'!$B$4:$H$904,6,0)),"",(VLOOKUP(B12,'KAYIT LİSTESİ'!$B$4:$H$904,6,0)))</f>
        <v>MERSİN-MERSİN ÜNİVERSİTESİ</v>
      </c>
      <c r="G12" s="170">
        <v>863</v>
      </c>
      <c r="H12" s="170">
        <v>941</v>
      </c>
      <c r="I12" s="170">
        <v>866</v>
      </c>
      <c r="J12" s="170">
        <f t="shared" si="0"/>
        <v>941</v>
      </c>
      <c r="K12" s="199"/>
      <c r="L12" s="199"/>
      <c r="M12" s="199"/>
      <c r="N12" s="433">
        <f t="shared" si="1"/>
        <v>941</v>
      </c>
      <c r="O12" s="228"/>
      <c r="P12" s="236"/>
      <c r="Q12" s="226">
        <v>251</v>
      </c>
      <c r="R12" s="225">
        <v>12</v>
      </c>
    </row>
    <row r="13" spans="1:18" s="76" customFormat="1" ht="36.75" customHeight="1">
      <c r="A13" s="85">
        <v>6</v>
      </c>
      <c r="B13" s="86" t="s">
        <v>1889</v>
      </c>
      <c r="C13" s="228">
        <f>IF(ISERROR(VLOOKUP(B13,'KAYIT LİSTESİ'!$B$4:$H$904,2,0)),"",(VLOOKUP(B13,'KAYIT LİSTESİ'!$B$4:$H$904,2,0)))</f>
        <v>146</v>
      </c>
      <c r="D13" s="87">
        <f>IF(ISERROR(VLOOKUP(B13,'KAYIT LİSTESİ'!$B$4:$H$904,4,0)),"",(VLOOKUP(B13,'KAYIT LİSTESİ'!$B$4:$H$904,4,0)))</f>
        <v>35237</v>
      </c>
      <c r="E13" s="185" t="str">
        <f>IF(ISERROR(VLOOKUP(B13,'KAYIT LİSTESİ'!$B$4:$H$904,5,0)),"",(VLOOKUP(B13,'KAYIT LİSTESİ'!$B$4:$H$904,5,0)))</f>
        <v>DİDEM KUŞDERCİ</v>
      </c>
      <c r="F13" s="185" t="str">
        <f>IF(ISERROR(VLOOKUP(B13,'KAYIT LİSTESİ'!$B$4:$H$904,6,0)),"",(VLOOKUP(B13,'KAYIT LİSTESİ'!$B$4:$H$904,6,0)))</f>
        <v>SİVAS-CUMHURİYET ÜNİVERSİTESİ</v>
      </c>
      <c r="G13" s="170">
        <v>853</v>
      </c>
      <c r="H13" s="170">
        <v>898</v>
      </c>
      <c r="I13" s="170">
        <v>913</v>
      </c>
      <c r="J13" s="170">
        <f t="shared" si="0"/>
        <v>913</v>
      </c>
      <c r="K13" s="199"/>
      <c r="L13" s="199"/>
      <c r="M13" s="199"/>
      <c r="N13" s="433">
        <f t="shared" si="1"/>
        <v>913</v>
      </c>
      <c r="O13" s="228"/>
      <c r="P13" s="236"/>
      <c r="Q13" s="226">
        <v>259</v>
      </c>
      <c r="R13" s="225">
        <v>13</v>
      </c>
    </row>
    <row r="14" spans="1:18" s="76" customFormat="1" ht="36.75" customHeight="1">
      <c r="A14" s="85">
        <v>7</v>
      </c>
      <c r="B14" s="86" t="s">
        <v>1892</v>
      </c>
      <c r="C14" s="228">
        <f>IF(ISERROR(VLOOKUP(B14,'KAYIT LİSTESİ'!$B$4:$H$904,2,0)),"",(VLOOKUP(B14,'KAYIT LİSTESİ'!$B$4:$H$904,2,0)))</f>
        <v>102</v>
      </c>
      <c r="D14" s="87">
        <f>IF(ISERROR(VLOOKUP(B14,'KAYIT LİSTESİ'!$B$4:$H$904,4,0)),"",(VLOOKUP(B14,'KAYIT LİSTESİ'!$B$4:$H$904,4,0)))</f>
        <v>35079</v>
      </c>
      <c r="E14" s="185" t="str">
        <f>IF(ISERROR(VLOOKUP(B14,'KAYIT LİSTESİ'!$B$4:$H$904,5,0)),"",(VLOOKUP(B14,'KAYIT LİSTESİ'!$B$4:$H$904,5,0)))</f>
        <v>ŞEYDA ÖZDEK</v>
      </c>
      <c r="F14" s="185" t="str">
        <f>IF(ISERROR(VLOOKUP(B14,'KAYIT LİSTESİ'!$B$4:$H$904,6,0)),"",(VLOOKUP(B14,'KAYIT LİSTESİ'!$B$4:$H$904,6,0)))</f>
        <v>ANKARA-GAZİ ÜNİVERSİTESİ</v>
      </c>
      <c r="G14" s="170">
        <v>904</v>
      </c>
      <c r="H14" s="170">
        <v>881</v>
      </c>
      <c r="I14" s="170">
        <v>859</v>
      </c>
      <c r="J14" s="170">
        <f t="shared" si="0"/>
        <v>904</v>
      </c>
      <c r="K14" s="199"/>
      <c r="L14" s="199"/>
      <c r="M14" s="199"/>
      <c r="N14" s="433">
        <f t="shared" si="1"/>
        <v>904</v>
      </c>
      <c r="O14" s="228"/>
      <c r="P14" s="236"/>
      <c r="Q14" s="226">
        <v>267</v>
      </c>
      <c r="R14" s="225">
        <v>14</v>
      </c>
    </row>
    <row r="15" spans="1:18" s="76" customFormat="1" ht="36.75" customHeight="1">
      <c r="A15" s="85">
        <v>8</v>
      </c>
      <c r="B15" s="86" t="s">
        <v>557</v>
      </c>
      <c r="C15" s="228">
        <f>IF(ISERROR(VLOOKUP(B15,'KAYIT LİSTESİ'!$B$4:$H$904,2,0)),"",(VLOOKUP(B15,'KAYIT LİSTESİ'!$B$4:$H$904,2,0)))</f>
        <v>19</v>
      </c>
      <c r="D15" s="87">
        <f>IF(ISERROR(VLOOKUP(B15,'KAYIT LİSTESİ'!$B$4:$H$904,4,0)),"",(VLOOKUP(B15,'KAYIT LİSTESİ'!$B$4:$H$904,4,0)))</f>
        <v>35240</v>
      </c>
      <c r="E15" s="185" t="str">
        <f>IF(ISERROR(VLOOKUP(B15,'KAYIT LİSTESİ'!$B$4:$H$904,5,0)),"",(VLOOKUP(B15,'KAYIT LİSTESİ'!$B$4:$H$904,5,0)))</f>
        <v>MELİZ DERAL</v>
      </c>
      <c r="F15" s="185" t="str">
        <f>IF(ISERROR(VLOOKUP(B15,'KAYIT LİSTESİ'!$B$4:$H$904,6,0)),"",(VLOOKUP(B15,'KAYIT LİSTESİ'!$B$4:$H$904,6,0)))</f>
        <v>KKTC-YAKIN DOĞU ÜNİVERSİTESİ</v>
      </c>
      <c r="G15" s="170">
        <v>899</v>
      </c>
      <c r="H15" s="170">
        <v>859</v>
      </c>
      <c r="I15" s="170">
        <v>878</v>
      </c>
      <c r="J15" s="170">
        <f t="shared" si="0"/>
        <v>899</v>
      </c>
      <c r="K15" s="199"/>
      <c r="L15" s="199"/>
      <c r="M15" s="199"/>
      <c r="N15" s="433">
        <f t="shared" si="1"/>
        <v>899</v>
      </c>
      <c r="O15" s="228"/>
      <c r="P15" s="236"/>
      <c r="Q15" s="226">
        <v>275</v>
      </c>
      <c r="R15" s="225">
        <v>15</v>
      </c>
    </row>
    <row r="16" spans="1:18" s="76" customFormat="1" ht="36.75" customHeight="1">
      <c r="A16" s="85">
        <v>9</v>
      </c>
      <c r="B16" s="86" t="s">
        <v>222</v>
      </c>
      <c r="C16" s="228">
        <f>IF(ISERROR(VLOOKUP(B16,'KAYIT LİSTESİ'!$B$4:$H$904,2,0)),"",(VLOOKUP(B16,'KAYIT LİSTESİ'!$B$4:$H$904,2,0)))</f>
        <v>401</v>
      </c>
      <c r="D16" s="87">
        <f>IF(ISERROR(VLOOKUP(B16,'KAYIT LİSTESİ'!$B$4:$H$904,4,0)),"",(VLOOKUP(B16,'KAYIT LİSTESİ'!$B$4:$H$904,4,0)))</f>
        <v>35208</v>
      </c>
      <c r="E16" s="185" t="str">
        <f>IF(ISERROR(VLOOKUP(B16,'KAYIT LİSTESİ'!$B$4:$H$904,5,0)),"",(VLOOKUP(B16,'KAYIT LİSTESİ'!$B$4:$H$904,5,0)))</f>
        <v>GÜLŞAH DEMİRASLAN</v>
      </c>
      <c r="F16" s="185" t="str">
        <f>IF(ISERROR(VLOOKUP(B16,'KAYIT LİSTESİ'!$B$4:$H$904,6,0)),"",(VLOOKUP(B16,'KAYIT LİSTESİ'!$B$4:$H$904,6,0)))</f>
        <v>BALIKESİR- BALIKESİR ÜNİVERSİTESİ</v>
      </c>
      <c r="G16" s="170">
        <v>851</v>
      </c>
      <c r="H16" s="170">
        <v>896</v>
      </c>
      <c r="I16" s="170">
        <v>893</v>
      </c>
      <c r="J16" s="170">
        <f t="shared" si="0"/>
        <v>896</v>
      </c>
      <c r="K16" s="199"/>
      <c r="L16" s="199"/>
      <c r="M16" s="199"/>
      <c r="N16" s="433">
        <f t="shared" si="1"/>
        <v>896</v>
      </c>
      <c r="O16" s="228"/>
      <c r="P16" s="236"/>
      <c r="Q16" s="226">
        <v>281</v>
      </c>
      <c r="R16" s="225">
        <v>16</v>
      </c>
    </row>
    <row r="17" spans="1:18" s="76" customFormat="1" ht="36.75" customHeight="1">
      <c r="A17" s="85">
        <v>10</v>
      </c>
      <c r="B17" s="86" t="s">
        <v>1894</v>
      </c>
      <c r="C17" s="228">
        <f>IF(ISERROR(VLOOKUP(B17,'KAYIT LİSTESİ'!$B$4:$H$904,2,0)),"",(VLOOKUP(B17,'KAYIT LİSTESİ'!$B$4:$H$904,2,0)))</f>
        <v>193</v>
      </c>
      <c r="D17" s="87">
        <f>IF(ISERROR(VLOOKUP(B17,'KAYIT LİSTESİ'!$B$4:$H$904,4,0)),"",(VLOOKUP(B17,'KAYIT LİSTESİ'!$B$4:$H$904,4,0)))</f>
        <v>34450</v>
      </c>
      <c r="E17" s="185" t="str">
        <f>IF(ISERROR(VLOOKUP(B17,'KAYIT LİSTESİ'!$B$4:$H$904,5,0)),"",(VLOOKUP(B17,'KAYIT LİSTESİ'!$B$4:$H$904,5,0)))</f>
        <v>FATMA AÇIKALIN</v>
      </c>
      <c r="F17" s="185" t="str">
        <f>IF(ISERROR(VLOOKUP(B17,'KAYIT LİSTESİ'!$B$4:$H$904,6,0)),"",(VLOOKUP(B17,'KAYIT LİSTESİ'!$B$4:$H$904,6,0)))</f>
        <v>ANKARA-HACETTEPE ÜNİVERSİTESİ</v>
      </c>
      <c r="G17" s="170">
        <v>874</v>
      </c>
      <c r="H17" s="170">
        <v>889</v>
      </c>
      <c r="I17" s="170">
        <v>880</v>
      </c>
      <c r="J17" s="170">
        <f t="shared" si="0"/>
        <v>889</v>
      </c>
      <c r="K17" s="199"/>
      <c r="L17" s="199"/>
      <c r="M17" s="199"/>
      <c r="N17" s="433">
        <f t="shared" si="1"/>
        <v>889</v>
      </c>
      <c r="O17" s="228"/>
      <c r="P17" s="236"/>
      <c r="Q17" s="226">
        <v>287</v>
      </c>
      <c r="R17" s="225">
        <v>17</v>
      </c>
    </row>
    <row r="18" spans="1:18" s="76" customFormat="1" ht="36.75" customHeight="1">
      <c r="A18" s="85">
        <v>11</v>
      </c>
      <c r="B18" s="86" t="s">
        <v>1890</v>
      </c>
      <c r="C18" s="228">
        <f>IF(ISERROR(VLOOKUP(B18,'KAYIT LİSTESİ'!$B$4:$H$904,2,0)),"",(VLOOKUP(B18,'KAYIT LİSTESİ'!$B$4:$H$904,2,0)))</f>
        <v>59</v>
      </c>
      <c r="D18" s="87">
        <f>IF(ISERROR(VLOOKUP(B18,'KAYIT LİSTESİ'!$B$4:$H$904,4,0)),"",(VLOOKUP(B18,'KAYIT LİSTESİ'!$B$4:$H$904,4,0)))</f>
        <v>35450</v>
      </c>
      <c r="E18" s="185" t="str">
        <f>IF(ISERROR(VLOOKUP(B18,'KAYIT LİSTESİ'!$B$4:$H$904,5,0)),"",(VLOOKUP(B18,'KAYIT LİSTESİ'!$B$4:$H$904,5,0)))</f>
        <v>BÜŞRA TURAN</v>
      </c>
      <c r="F18" s="185" t="str">
        <f>IF(ISERROR(VLOOKUP(B18,'KAYIT LİSTESİ'!$B$4:$H$904,6,0)),"",(VLOOKUP(B18,'KAYIT LİSTESİ'!$B$4:$H$904,6,0)))</f>
        <v>KAYSERİ-ERCİYES ÜNİVERSİTESİ</v>
      </c>
      <c r="G18" s="170">
        <v>813</v>
      </c>
      <c r="H18" s="170">
        <v>841</v>
      </c>
      <c r="I18" s="170">
        <v>854</v>
      </c>
      <c r="J18" s="170">
        <f t="shared" si="0"/>
        <v>854</v>
      </c>
      <c r="K18" s="199"/>
      <c r="L18" s="199"/>
      <c r="M18" s="199"/>
      <c r="N18" s="433">
        <f t="shared" si="1"/>
        <v>854</v>
      </c>
      <c r="O18" s="228"/>
      <c r="P18" s="236"/>
      <c r="Q18" s="226">
        <v>293</v>
      </c>
      <c r="R18" s="225">
        <v>18</v>
      </c>
    </row>
    <row r="19" spans="1:18" s="76" customFormat="1" ht="36.75" customHeight="1">
      <c r="A19" s="85" t="s">
        <v>1827</v>
      </c>
      <c r="B19" s="86" t="s">
        <v>1893</v>
      </c>
      <c r="C19" s="228">
        <f>IF(ISERROR(VLOOKUP(B19,'KAYIT LİSTESİ'!$B$4:$H$904,2,0)),"",(VLOOKUP(B19,'KAYIT LİSTESİ'!$B$4:$H$904,2,0)))</f>
        <v>5</v>
      </c>
      <c r="D19" s="87">
        <f>IF(ISERROR(VLOOKUP(B19,'KAYIT LİSTESİ'!$B$4:$H$904,4,0)),"",(VLOOKUP(B19,'KAYIT LİSTESİ'!$B$4:$H$904,4,0)))</f>
        <v>34039</v>
      </c>
      <c r="E19" s="185" t="str">
        <f>IF(ISERROR(VLOOKUP(B19,'KAYIT LİSTESİ'!$B$4:$H$904,5,0)),"",(VLOOKUP(B19,'KAYIT LİSTESİ'!$B$4:$H$904,5,0)))</f>
        <v>SEDA SÜNME</v>
      </c>
      <c r="F19" s="185" t="str">
        <f>IF(ISERROR(VLOOKUP(B19,'KAYIT LİSTESİ'!$B$4:$H$904,6,0)),"",(VLOOKUP(B19,'KAYIT LİSTESİ'!$B$4:$H$904,6,0)))</f>
        <v>AKSARAY-AKSARAY ÜNİVERSİTESİ</v>
      </c>
      <c r="G19" s="170" t="s">
        <v>1835</v>
      </c>
      <c r="H19" s="170" t="s">
        <v>1835</v>
      </c>
      <c r="I19" s="170" t="s">
        <v>1827</v>
      </c>
      <c r="J19" s="170"/>
      <c r="K19" s="199"/>
      <c r="L19" s="199"/>
      <c r="M19" s="199"/>
      <c r="N19" s="433" t="s">
        <v>1836</v>
      </c>
      <c r="O19" s="228"/>
      <c r="P19" s="236"/>
      <c r="Q19" s="226">
        <v>299</v>
      </c>
      <c r="R19" s="225">
        <v>19</v>
      </c>
    </row>
    <row r="20" spans="1:18" s="76" customFormat="1" ht="36.75" customHeight="1">
      <c r="A20" s="85"/>
      <c r="B20" s="86" t="s">
        <v>1896</v>
      </c>
      <c r="C20" s="228"/>
      <c r="D20" s="87"/>
      <c r="E20" s="185"/>
      <c r="F20" s="185"/>
      <c r="G20" s="170"/>
      <c r="H20" s="170"/>
      <c r="I20" s="170"/>
      <c r="J20" s="170"/>
      <c r="K20" s="199"/>
      <c r="L20" s="199"/>
      <c r="M20" s="199"/>
      <c r="N20" s="433"/>
      <c r="O20" s="228"/>
      <c r="P20" s="236"/>
      <c r="Q20" s="226">
        <v>305</v>
      </c>
      <c r="R20" s="225">
        <v>20</v>
      </c>
    </row>
    <row r="21" spans="1:18" s="76" customFormat="1" ht="36.75" customHeight="1">
      <c r="A21" s="85"/>
      <c r="B21" s="86" t="s">
        <v>1897</v>
      </c>
      <c r="C21" s="228"/>
      <c r="D21" s="87"/>
      <c r="E21" s="185"/>
      <c r="F21" s="185"/>
      <c r="G21" s="170"/>
      <c r="H21" s="170"/>
      <c r="I21" s="170"/>
      <c r="J21" s="170"/>
      <c r="K21" s="199"/>
      <c r="L21" s="199"/>
      <c r="M21" s="199"/>
      <c r="N21" s="433"/>
      <c r="O21" s="228"/>
      <c r="P21" s="236"/>
      <c r="Q21" s="226"/>
      <c r="R21" s="225"/>
    </row>
    <row r="22" spans="1:18" s="76" customFormat="1" ht="36.75" customHeight="1">
      <c r="A22" s="85"/>
      <c r="B22" s="86" t="s">
        <v>1898</v>
      </c>
      <c r="C22" s="228"/>
      <c r="D22" s="87"/>
      <c r="E22" s="185"/>
      <c r="F22" s="185"/>
      <c r="G22" s="170"/>
      <c r="H22" s="170"/>
      <c r="I22" s="170"/>
      <c r="J22" s="170"/>
      <c r="K22" s="199"/>
      <c r="L22" s="199"/>
      <c r="M22" s="199"/>
      <c r="N22" s="433"/>
      <c r="O22" s="228"/>
      <c r="P22" s="236"/>
      <c r="Q22" s="226"/>
      <c r="R22" s="225"/>
    </row>
    <row r="23" spans="1:18" s="76" customFormat="1" ht="36.75" customHeight="1">
      <c r="A23" s="85"/>
      <c r="B23" s="86" t="s">
        <v>559</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ref="J23:J44" si="2">MAX(G23:I23)</f>
        <v>0</v>
      </c>
      <c r="K23" s="199"/>
      <c r="L23" s="199"/>
      <c r="M23" s="199"/>
      <c r="N23" s="183">
        <f t="shared" ref="N23:N44" si="3">MAX(G23:M23)</f>
        <v>0</v>
      </c>
      <c r="O23" s="228"/>
      <c r="P23" s="236"/>
      <c r="Q23" s="226"/>
      <c r="R23" s="225"/>
    </row>
    <row r="24" spans="1:18" s="76" customFormat="1" ht="36.75" customHeight="1">
      <c r="A24" s="85"/>
      <c r="B24" s="86" t="s">
        <v>560</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561</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562</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563</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564</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565</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566</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567</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568</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569</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570</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571</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572</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573</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574</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575</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576</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577</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578</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579</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580</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G3:H3"/>
    <mergeCell ref="K3:L3"/>
    <mergeCell ref="M3:P3"/>
    <mergeCell ref="D3:F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33" priority="1" stopIfTrue="1" operator="greaterThan">
      <formula>1341</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sheetPr>
    <tabColor rgb="FF0070C0"/>
    <pageSetUpPr fitToPage="1"/>
  </sheetPr>
  <dimension ref="A1:U83"/>
  <sheetViews>
    <sheetView view="pageBreakPreview" zoomScale="85" zoomScaleNormal="100" zoomScaleSheetLayoutView="85" workbookViewId="0">
      <selection activeCell="I14" sqref="I14"/>
    </sheetView>
  </sheetViews>
  <sheetFormatPr defaultRowHeight="12.75"/>
  <cols>
    <col min="1" max="1" width="4.85546875" style="22" customWidth="1"/>
    <col min="2" max="2" width="10" style="22" bestFit="1" customWidth="1"/>
    <col min="3" max="3" width="14.42578125" style="20" customWidth="1"/>
    <col min="4" max="4" width="22.140625" style="45" customWidth="1"/>
    <col min="5" max="5" width="32.85546875" style="45" customWidth="1"/>
    <col min="6" max="6" width="9.28515625" style="176"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42578125" style="24" bestFit="1" customWidth="1"/>
    <col min="13" max="13" width="19" style="49" bestFit="1" customWidth="1"/>
    <col min="14" max="14" width="39.7109375" style="49" bestFit="1" customWidth="1"/>
    <col min="15" max="15" width="9.5703125" style="176" customWidth="1"/>
    <col min="16" max="16" width="7.7109375" style="20" customWidth="1"/>
    <col min="17" max="17" width="5.7109375" style="20" customWidth="1"/>
    <col min="18" max="19" width="9.140625" style="20"/>
    <col min="20" max="20" width="9.140625" style="220"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179</v>
      </c>
      <c r="E3" s="559"/>
      <c r="F3" s="560" t="s">
        <v>304</v>
      </c>
      <c r="G3" s="560"/>
      <c r="H3" s="565" t="str">
        <f>'YARIŞMA PROGRAMI'!E45</f>
        <v>3:55.33-Süreyya AYHAN</v>
      </c>
      <c r="I3" s="561"/>
      <c r="J3" s="561"/>
      <c r="K3" s="561"/>
      <c r="L3" s="561"/>
      <c r="M3" s="212" t="s">
        <v>303</v>
      </c>
      <c r="N3" s="562" t="str">
        <f>'YARIŞMA PROGRAMI'!F45</f>
        <v>4.14.8-SÜREYYA AYHAN</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PROGRAMI'!B45</f>
        <v>11 Mayıs 2014 - 10.40</v>
      </c>
      <c r="O4" s="564"/>
      <c r="P4" s="564"/>
      <c r="T4" s="216">
        <v>1166</v>
      </c>
      <c r="U4" s="215">
        <v>97</v>
      </c>
    </row>
    <row r="5" spans="1:21" s="10" customFormat="1" ht="15" customHeight="1">
      <c r="A5" s="12"/>
      <c r="B5" s="12"/>
      <c r="C5" s="13"/>
      <c r="D5" s="14"/>
      <c r="E5" s="15"/>
      <c r="F5" s="177"/>
      <c r="G5" s="15"/>
      <c r="H5" s="15"/>
      <c r="I5" s="12"/>
      <c r="J5" s="12"/>
      <c r="K5" s="12"/>
      <c r="L5" s="16"/>
      <c r="M5" s="17"/>
      <c r="N5" s="574">
        <f ca="1">NOW()</f>
        <v>42135.861171990742</v>
      </c>
      <c r="O5" s="574"/>
      <c r="P5" s="574"/>
      <c r="T5" s="219">
        <v>41714</v>
      </c>
      <c r="U5" s="215">
        <v>96</v>
      </c>
    </row>
    <row r="6" spans="1:21" s="18" customFormat="1" ht="18.75" customHeight="1">
      <c r="A6" s="548" t="s">
        <v>11</v>
      </c>
      <c r="B6" s="549" t="s">
        <v>86</v>
      </c>
      <c r="C6" s="551" t="s">
        <v>97</v>
      </c>
      <c r="D6" s="552" t="s">
        <v>13</v>
      </c>
      <c r="E6" s="552" t="s">
        <v>295</v>
      </c>
      <c r="F6" s="604" t="s">
        <v>14</v>
      </c>
      <c r="G6" s="553" t="s">
        <v>177</v>
      </c>
      <c r="I6" s="230" t="s">
        <v>15</v>
      </c>
      <c r="J6" s="231"/>
      <c r="K6" s="231"/>
      <c r="L6" s="231"/>
      <c r="M6" s="231"/>
      <c r="N6" s="231"/>
      <c r="O6" s="231"/>
      <c r="P6" s="232"/>
      <c r="T6" s="220">
        <v>41774</v>
      </c>
      <c r="U6" s="218">
        <v>95</v>
      </c>
    </row>
    <row r="7" spans="1:21" ht="26.25" customHeight="1">
      <c r="A7" s="548"/>
      <c r="B7" s="550"/>
      <c r="C7" s="551"/>
      <c r="D7" s="552"/>
      <c r="E7" s="552"/>
      <c r="F7" s="604"/>
      <c r="G7" s="554"/>
      <c r="H7" s="19"/>
      <c r="I7" s="43" t="s">
        <v>11</v>
      </c>
      <c r="J7" s="43" t="s">
        <v>87</v>
      </c>
      <c r="K7" s="43" t="s">
        <v>86</v>
      </c>
      <c r="L7" s="113" t="s">
        <v>12</v>
      </c>
      <c r="M7" s="114" t="s">
        <v>13</v>
      </c>
      <c r="N7" s="114" t="s">
        <v>295</v>
      </c>
      <c r="O7" s="173" t="s">
        <v>14</v>
      </c>
      <c r="P7" s="43" t="s">
        <v>27</v>
      </c>
      <c r="T7" s="220">
        <v>41834</v>
      </c>
      <c r="U7" s="218">
        <v>94</v>
      </c>
    </row>
    <row r="8" spans="1:21" s="18" customFormat="1" ht="40.15" customHeight="1">
      <c r="A8" s="66">
        <v>1</v>
      </c>
      <c r="B8" s="261">
        <v>239</v>
      </c>
      <c r="C8" s="111" t="s">
        <v>1421</v>
      </c>
      <c r="D8" s="262" t="s">
        <v>1420</v>
      </c>
      <c r="E8" s="171" t="s">
        <v>1418</v>
      </c>
      <c r="F8" s="178">
        <v>42826</v>
      </c>
      <c r="G8" s="238">
        <v>24</v>
      </c>
      <c r="H8" s="21"/>
      <c r="I8" s="66">
        <v>1</v>
      </c>
      <c r="J8" s="200" t="s">
        <v>180</v>
      </c>
      <c r="K8" s="238">
        <f>IF(ISERROR(VLOOKUP(J8,'KAYIT LİSTESİ'!$B$4:$H$904,2,0)),"",(VLOOKUP(J8,'KAYIT LİSTESİ'!$B$4:$H$904,2,0)))</f>
        <v>239</v>
      </c>
      <c r="L8" s="111" t="str">
        <f>IF(ISERROR(VLOOKUP(J8,'KAYIT LİSTESİ'!$B$4:$H$904,4,0)),"",(VLOOKUP(J8,'KAYIT LİSTESİ'!$B$4:$H$904,4,0)))</f>
        <v>21.06.1991</v>
      </c>
      <c r="M8" s="201" t="str">
        <f>IF(ISERROR(VLOOKUP(J8,'KAYIT LİSTESİ'!$B$4:$H$904,5,0)),"",(VLOOKUP(J8,'KAYIT LİSTESİ'!$B$4:$H$904,5,0)))</f>
        <v>DEMET DİNÇ</v>
      </c>
      <c r="N8" s="201" t="str">
        <f>IF(ISERROR(VLOOKUP(J8,'KAYIT LİSTESİ'!$B$4:$H$904,6,0)),"",(VLOOKUP(J8,'KAYIT LİSTESİ'!$B$4:$H$904,6,0)))</f>
        <v>ESKİŞEHİR-ANADOLU ÜNİVERSİTESİ</v>
      </c>
      <c r="O8" s="178">
        <v>42826</v>
      </c>
      <c r="P8" s="260">
        <v>1</v>
      </c>
      <c r="T8" s="220">
        <v>41894</v>
      </c>
      <c r="U8" s="218">
        <v>93</v>
      </c>
    </row>
    <row r="9" spans="1:21" s="18" customFormat="1" ht="40.15" customHeight="1">
      <c r="A9" s="66">
        <v>2</v>
      </c>
      <c r="B9" s="261">
        <v>46</v>
      </c>
      <c r="C9" s="111">
        <v>34731</v>
      </c>
      <c r="D9" s="262" t="s">
        <v>1202</v>
      </c>
      <c r="E9" s="171" t="s">
        <v>1198</v>
      </c>
      <c r="F9" s="178">
        <v>43136</v>
      </c>
      <c r="G9" s="238">
        <v>23</v>
      </c>
      <c r="H9" s="21"/>
      <c r="I9" s="66">
        <v>2</v>
      </c>
      <c r="J9" s="200" t="s">
        <v>181</v>
      </c>
      <c r="K9" s="238">
        <f>IF(ISERROR(VLOOKUP(J9,'KAYIT LİSTESİ'!$B$4:$H$904,2,0)),"",(VLOOKUP(J9,'KAYIT LİSTESİ'!$B$4:$H$904,2,0)))</f>
        <v>71</v>
      </c>
      <c r="L9" s="111">
        <f>IF(ISERROR(VLOOKUP(J9,'KAYIT LİSTESİ'!$B$4:$H$904,4,0)),"",(VLOOKUP(J9,'KAYIT LİSTESİ'!$B$4:$H$904,4,0)))</f>
        <v>35067</v>
      </c>
      <c r="M9" s="201" t="str">
        <f>IF(ISERROR(VLOOKUP(J9,'KAYIT LİSTESİ'!$B$4:$H$904,5,0)),"",(VLOOKUP(J9,'KAYIT LİSTESİ'!$B$4:$H$904,5,0)))</f>
        <v>HAFİZE ÜNALER</v>
      </c>
      <c r="N9" s="201" t="str">
        <f>IF(ISERROR(VLOOKUP(J9,'KAYIT LİSTESİ'!$B$4:$H$904,6,0)),"",(VLOOKUP(J9,'KAYIT LİSTESİ'!$B$4:$H$904,6,0)))</f>
        <v>NİĞDE-NİĞDE ÜNİVERSİTESİ</v>
      </c>
      <c r="O9" s="178">
        <v>44012</v>
      </c>
      <c r="P9" s="260">
        <v>5</v>
      </c>
      <c r="T9" s="220">
        <v>41954</v>
      </c>
      <c r="U9" s="218">
        <v>92</v>
      </c>
    </row>
    <row r="10" spans="1:21" s="18" customFormat="1" ht="40.15" customHeight="1">
      <c r="A10" s="66">
        <v>3</v>
      </c>
      <c r="B10" s="261">
        <v>94</v>
      </c>
      <c r="C10" s="111">
        <v>0</v>
      </c>
      <c r="D10" s="262" t="s">
        <v>1244</v>
      </c>
      <c r="E10" s="171" t="s">
        <v>1242</v>
      </c>
      <c r="F10" s="178">
        <v>43446</v>
      </c>
      <c r="G10" s="238">
        <v>22</v>
      </c>
      <c r="H10" s="21"/>
      <c r="I10" s="66">
        <v>3</v>
      </c>
      <c r="J10" s="200" t="s">
        <v>182</v>
      </c>
      <c r="K10" s="238">
        <f>IF(ISERROR(VLOOKUP(J10,'KAYIT LİSTESİ'!$B$4:$H$904,2,0)),"",(VLOOKUP(J10,'KAYIT LİSTESİ'!$B$4:$H$904,2,0)))</f>
        <v>154</v>
      </c>
      <c r="L10" s="111">
        <f>IF(ISERROR(VLOOKUP(J10,'KAYIT LİSTESİ'!$B$4:$H$904,4,0)),"",(VLOOKUP(J10,'KAYIT LİSTESİ'!$B$4:$H$904,4,0)))</f>
        <v>35160</v>
      </c>
      <c r="M10" s="201" t="str">
        <f>IF(ISERROR(VLOOKUP(J10,'KAYIT LİSTESİ'!$B$4:$H$904,5,0)),"",(VLOOKUP(J10,'KAYIT LİSTESİ'!$B$4:$H$904,5,0)))</f>
        <v>SULTAN M.BURAK</v>
      </c>
      <c r="N10" s="201" t="str">
        <f>IF(ISERROR(VLOOKUP(J10,'KAYIT LİSTESİ'!$B$4:$H$904,6,0)),"",(VLOOKUP(J10,'KAYIT LİSTESİ'!$B$4:$H$904,6,0)))</f>
        <v>SİVAS-CUMHURİYET ÜNİVERSİTESİ</v>
      </c>
      <c r="O10" s="178">
        <v>64963</v>
      </c>
      <c r="P10" s="260">
        <v>14</v>
      </c>
      <c r="T10" s="220">
        <v>42014</v>
      </c>
      <c r="U10" s="218">
        <v>91</v>
      </c>
    </row>
    <row r="11" spans="1:21" s="18" customFormat="1" ht="40.15" customHeight="1">
      <c r="A11" s="66">
        <v>4</v>
      </c>
      <c r="B11" s="261">
        <v>105</v>
      </c>
      <c r="C11" s="111">
        <v>33817</v>
      </c>
      <c r="D11" s="262" t="s">
        <v>1255</v>
      </c>
      <c r="E11" s="171" t="s">
        <v>1252</v>
      </c>
      <c r="F11" s="178">
        <v>43908</v>
      </c>
      <c r="G11" s="238">
        <v>21</v>
      </c>
      <c r="H11" s="21"/>
      <c r="I11" s="66">
        <v>4</v>
      </c>
      <c r="J11" s="200" t="s">
        <v>183</v>
      </c>
      <c r="K11" s="238">
        <f>IF(ISERROR(VLOOKUP(J11,'KAYIT LİSTESİ'!$B$4:$H$904,2,0)),"",(VLOOKUP(J11,'KAYIT LİSTESİ'!$B$4:$H$904,2,0)))</f>
        <v>26</v>
      </c>
      <c r="L11" s="111">
        <f>IF(ISERROR(VLOOKUP(J11,'KAYIT LİSTESİ'!$B$4:$H$904,4,0)),"",(VLOOKUP(J11,'KAYIT LİSTESİ'!$B$4:$H$904,4,0)))</f>
        <v>34943</v>
      </c>
      <c r="M11" s="201" t="str">
        <f>IF(ISERROR(VLOOKUP(J11,'KAYIT LİSTESİ'!$B$4:$H$904,5,0)),"",(VLOOKUP(J11,'KAYIT LİSTESİ'!$B$4:$H$904,5,0)))</f>
        <v>SEVİM KABAY</v>
      </c>
      <c r="N11" s="201" t="str">
        <f>IF(ISERROR(VLOOKUP(J11,'KAYIT LİSTESİ'!$B$4:$H$904,6,0)),"",(VLOOKUP(J11,'KAYIT LİSTESİ'!$B$4:$H$904,6,0)))</f>
        <v>AĞRI-İBRAHİM ÇEÇEN ÜNİVERSİTESİ</v>
      </c>
      <c r="O11" s="178">
        <v>45669</v>
      </c>
      <c r="P11" s="260">
        <v>7</v>
      </c>
      <c r="T11" s="220">
        <v>42084</v>
      </c>
      <c r="U11" s="218">
        <v>90</v>
      </c>
    </row>
    <row r="12" spans="1:21" s="18" customFormat="1" ht="40.15" customHeight="1">
      <c r="A12" s="66">
        <v>5</v>
      </c>
      <c r="B12" s="261">
        <v>71</v>
      </c>
      <c r="C12" s="111">
        <v>35067</v>
      </c>
      <c r="D12" s="262" t="s">
        <v>1225</v>
      </c>
      <c r="E12" s="171" t="s">
        <v>1221</v>
      </c>
      <c r="F12" s="178">
        <v>44012</v>
      </c>
      <c r="G12" s="238">
        <v>20</v>
      </c>
      <c r="H12" s="21"/>
      <c r="I12" s="66">
        <v>5</v>
      </c>
      <c r="J12" s="200" t="s">
        <v>184</v>
      </c>
      <c r="K12" s="238">
        <f>IF(ISERROR(VLOOKUP(J12,'KAYIT LİSTESİ'!$B$4:$H$904,2,0)),"",(VLOOKUP(J12,'KAYIT LİSTESİ'!$B$4:$H$904,2,0)))</f>
        <v>124</v>
      </c>
      <c r="L12" s="111">
        <f>IF(ISERROR(VLOOKUP(J12,'KAYIT LİSTESİ'!$B$4:$H$904,4,0)),"",(VLOOKUP(J12,'KAYIT LİSTESİ'!$B$4:$H$904,4,0)))</f>
        <v>34060</v>
      </c>
      <c r="M12" s="201" t="str">
        <f>IF(ISERROR(VLOOKUP(J12,'KAYIT LİSTESİ'!$B$4:$H$904,5,0)),"",(VLOOKUP(J12,'KAYIT LİSTESİ'!$B$4:$H$904,5,0)))</f>
        <v>ESRA OTLU</v>
      </c>
      <c r="N12" s="201" t="str">
        <f>IF(ISERROR(VLOOKUP(J12,'KAYIT LİSTESİ'!$B$4:$H$904,6,0)),"",(VLOOKUP(J12,'KAYIT LİSTESİ'!$B$4:$H$904,6,0)))</f>
        <v>ANKARA-ANKARA ÜNİVERSİTESİ</v>
      </c>
      <c r="O12" s="178">
        <v>45645</v>
      </c>
      <c r="P12" s="260">
        <v>6</v>
      </c>
      <c r="T12" s="220">
        <v>42154</v>
      </c>
      <c r="U12" s="218">
        <v>89</v>
      </c>
    </row>
    <row r="13" spans="1:21" s="18" customFormat="1" ht="40.15" customHeight="1">
      <c r="A13" s="66">
        <v>6</v>
      </c>
      <c r="B13" s="261">
        <v>124</v>
      </c>
      <c r="C13" s="111">
        <v>34060</v>
      </c>
      <c r="D13" s="262" t="s">
        <v>1282</v>
      </c>
      <c r="E13" s="171" t="s">
        <v>1279</v>
      </c>
      <c r="F13" s="178">
        <v>45645</v>
      </c>
      <c r="G13" s="238">
        <v>19</v>
      </c>
      <c r="H13" s="21"/>
      <c r="I13" s="66">
        <v>6</v>
      </c>
      <c r="J13" s="200" t="s">
        <v>185</v>
      </c>
      <c r="K13" s="238">
        <f>IF(ISERROR(VLOOKUP(J13,'KAYIT LİSTESİ'!$B$4:$H$904,2,0)),"",(VLOOKUP(J13,'KAYIT LİSTESİ'!$B$4:$H$904,2,0)))</f>
        <v>18</v>
      </c>
      <c r="L13" s="111">
        <f>IF(ISERROR(VLOOKUP(J13,'KAYIT LİSTESİ'!$B$4:$H$904,4,0)),"",(VLOOKUP(J13,'KAYIT LİSTESİ'!$B$4:$H$904,4,0)))</f>
        <v>35241</v>
      </c>
      <c r="M13" s="201" t="str">
        <f>IF(ISERROR(VLOOKUP(J13,'KAYIT LİSTESİ'!$B$4:$H$904,5,0)),"",(VLOOKUP(J13,'KAYIT LİSTESİ'!$B$4:$H$904,5,0)))</f>
        <v>SABRİYE ATİKOĞLU</v>
      </c>
      <c r="N13" s="201" t="str">
        <f>IF(ISERROR(VLOOKUP(J13,'KAYIT LİSTESİ'!$B$4:$H$904,6,0)),"",(VLOOKUP(J13,'KAYIT LİSTESİ'!$B$4:$H$904,6,0)))</f>
        <v>KKTC-YAKIN DOĞU ÜNİVERSİTESİ</v>
      </c>
      <c r="O13" s="178">
        <v>52552</v>
      </c>
      <c r="P13" s="260">
        <v>11</v>
      </c>
      <c r="T13" s="220">
        <v>42224</v>
      </c>
      <c r="U13" s="218">
        <v>88</v>
      </c>
    </row>
    <row r="14" spans="1:21" s="18" customFormat="1" ht="40.15" customHeight="1">
      <c r="A14" s="66">
        <v>7</v>
      </c>
      <c r="B14" s="261">
        <v>26</v>
      </c>
      <c r="C14" s="111">
        <v>34943</v>
      </c>
      <c r="D14" s="262" t="s">
        <v>1167</v>
      </c>
      <c r="E14" s="171" t="s">
        <v>1165</v>
      </c>
      <c r="F14" s="178">
        <v>45669</v>
      </c>
      <c r="G14" s="238">
        <v>18</v>
      </c>
      <c r="H14" s="21"/>
      <c r="I14" s="66">
        <v>7</v>
      </c>
      <c r="J14" s="200" t="s">
        <v>186</v>
      </c>
      <c r="K14" s="238">
        <f>IF(ISERROR(VLOOKUP(J14,'KAYIT LİSTESİ'!$B$4:$H$904,2,0)),"",(VLOOKUP(J14,'KAYIT LİSTESİ'!$B$4:$H$904,2,0)))</f>
        <v>83</v>
      </c>
      <c r="L14" s="111">
        <f>IF(ISERROR(VLOOKUP(J14,'KAYIT LİSTESİ'!$B$4:$H$904,4,0)),"",(VLOOKUP(J14,'KAYIT LİSTESİ'!$B$4:$H$904,4,0)))</f>
        <v>35330</v>
      </c>
      <c r="M14" s="201" t="str">
        <f>IF(ISERROR(VLOOKUP(J14,'KAYIT LİSTESİ'!$B$4:$H$904,5,0)),"",(VLOOKUP(J14,'KAYIT LİSTESİ'!$B$4:$H$904,5,0)))</f>
        <v>ÖZLEM BALKIÇ</v>
      </c>
      <c r="N14" s="201" t="str">
        <f>IF(ISERROR(VLOOKUP(J14,'KAYIT LİSTESİ'!$B$4:$H$904,6,0)),"",(VLOOKUP(J14,'KAYIT LİSTESİ'!$B$4:$H$904,6,0)))</f>
        <v>BURDUR-MEHMET AKİF ERSOY ÜNİVERSİTESİ</v>
      </c>
      <c r="O14" s="178">
        <v>54217</v>
      </c>
      <c r="P14" s="260">
        <v>12</v>
      </c>
      <c r="T14" s="220">
        <v>42294</v>
      </c>
      <c r="U14" s="218">
        <v>87</v>
      </c>
    </row>
    <row r="15" spans="1:21" s="18" customFormat="1" ht="40.15" customHeight="1">
      <c r="A15" s="66">
        <v>8</v>
      </c>
      <c r="B15" s="261">
        <v>175</v>
      </c>
      <c r="C15" s="111">
        <v>34029</v>
      </c>
      <c r="D15" s="262" t="s">
        <v>1338</v>
      </c>
      <c r="E15" s="171" t="s">
        <v>1335</v>
      </c>
      <c r="F15" s="178">
        <v>50663</v>
      </c>
      <c r="G15" s="238">
        <v>17</v>
      </c>
      <c r="H15" s="21"/>
      <c r="I15" s="66">
        <v>8</v>
      </c>
      <c r="J15" s="200" t="s">
        <v>187</v>
      </c>
      <c r="K15" s="238">
        <f>IF(ISERROR(VLOOKUP(J15,'KAYIT LİSTESİ'!$B$4:$H$904,2,0)),"",(VLOOKUP(J15,'KAYIT LİSTESİ'!$B$4:$H$904,2,0)))</f>
        <v>43</v>
      </c>
      <c r="L15" s="111">
        <f>IF(ISERROR(VLOOKUP(J15,'KAYIT LİSTESİ'!$B$4:$H$904,4,0)),"",(VLOOKUP(J15,'KAYIT LİSTESİ'!$B$4:$H$904,4,0)))</f>
        <v>34257</v>
      </c>
      <c r="M15" s="201" t="str">
        <f>IF(ISERROR(VLOOKUP(J15,'KAYIT LİSTESİ'!$B$4:$H$904,5,0)),"",(VLOOKUP(J15,'KAYIT LİSTESİ'!$B$4:$H$904,5,0)))</f>
        <v>ÜMRAN ASLAN</v>
      </c>
      <c r="N15" s="201" t="str">
        <f>IF(ISERROR(VLOOKUP(J15,'KAYIT LİSTESİ'!$B$4:$H$904,6,0)),"",(VLOOKUP(J15,'KAYIT LİSTESİ'!$B$4:$H$904,6,0)))</f>
        <v>İZMİR-9 EYLÜL ÜNİVERSİTESİ</v>
      </c>
      <c r="O15" s="178">
        <v>54801</v>
      </c>
      <c r="P15" s="260">
        <v>13</v>
      </c>
      <c r="T15" s="220">
        <v>42364</v>
      </c>
      <c r="U15" s="218">
        <v>86</v>
      </c>
    </row>
    <row r="16" spans="1:21" s="18" customFormat="1" ht="40.15" customHeight="1">
      <c r="A16" s="66">
        <v>9</v>
      </c>
      <c r="B16" s="261">
        <v>28</v>
      </c>
      <c r="C16" s="111">
        <v>34121</v>
      </c>
      <c r="D16" s="262" t="s">
        <v>1181</v>
      </c>
      <c r="E16" s="171" t="s">
        <v>1177</v>
      </c>
      <c r="F16" s="178">
        <v>52246</v>
      </c>
      <c r="G16" s="238">
        <v>16</v>
      </c>
      <c r="H16" s="21"/>
      <c r="I16" s="66">
        <v>9</v>
      </c>
      <c r="J16" s="200" t="s">
        <v>188</v>
      </c>
      <c r="K16" s="238">
        <f>IF(ISERROR(VLOOKUP(J16,'KAYIT LİSTESİ'!$B$4:$H$904,2,0)),"",(VLOOKUP(J16,'KAYIT LİSTESİ'!$B$4:$H$904,2,0)))</f>
        <v>46</v>
      </c>
      <c r="L16" s="111">
        <f>IF(ISERROR(VLOOKUP(J16,'KAYIT LİSTESİ'!$B$4:$H$904,4,0)),"",(VLOOKUP(J16,'KAYIT LİSTESİ'!$B$4:$H$904,4,0)))</f>
        <v>34731</v>
      </c>
      <c r="M16" s="201" t="str">
        <f>IF(ISERROR(VLOOKUP(J16,'KAYIT LİSTESİ'!$B$4:$H$904,5,0)),"",(VLOOKUP(J16,'KAYIT LİSTESİ'!$B$4:$H$904,5,0)))</f>
        <v>ASLI ARIK</v>
      </c>
      <c r="N16" s="201" t="str">
        <f>IF(ISERROR(VLOOKUP(J16,'KAYIT LİSTESİ'!$B$4:$H$904,6,0)),"",(VLOOKUP(J16,'KAYIT LİSTESİ'!$B$4:$H$904,6,0)))</f>
        <v>AYDIN-ADNAN MENDERES ÜNİVERSİTESİ</v>
      </c>
      <c r="O16" s="178">
        <v>43136</v>
      </c>
      <c r="P16" s="260">
        <v>2</v>
      </c>
      <c r="T16" s="220">
        <v>42434</v>
      </c>
      <c r="U16" s="218">
        <v>85</v>
      </c>
    </row>
    <row r="17" spans="1:21" s="18" customFormat="1" ht="40.15" customHeight="1">
      <c r="A17" s="66">
        <v>10</v>
      </c>
      <c r="B17" s="261">
        <v>136</v>
      </c>
      <c r="C17" s="111">
        <v>34340</v>
      </c>
      <c r="D17" s="262" t="s">
        <v>1292</v>
      </c>
      <c r="E17" s="171" t="s">
        <v>1290</v>
      </c>
      <c r="F17" s="178">
        <v>52390</v>
      </c>
      <c r="G17" s="238">
        <v>15</v>
      </c>
      <c r="H17" s="21"/>
      <c r="I17" s="66">
        <v>10</v>
      </c>
      <c r="J17" s="200" t="s">
        <v>189</v>
      </c>
      <c r="K17" s="238">
        <f>IF(ISERROR(VLOOKUP(J17,'KAYIT LİSTESİ'!$B$4:$H$904,2,0)),"",(VLOOKUP(J17,'KAYIT LİSTESİ'!$B$4:$H$904,2,0)))</f>
        <v>94</v>
      </c>
      <c r="L17" s="111">
        <f>IF(ISERROR(VLOOKUP(J17,'KAYIT LİSTESİ'!$B$4:$H$904,4,0)),"",(VLOOKUP(J17,'KAYIT LİSTESİ'!$B$4:$H$904,4,0)))</f>
        <v>0</v>
      </c>
      <c r="M17" s="201" t="str">
        <f>IF(ISERROR(VLOOKUP(J17,'KAYIT LİSTESİ'!$B$4:$H$904,5,0)),"",(VLOOKUP(J17,'KAYIT LİSTESİ'!$B$4:$H$904,5,0)))</f>
        <v>SEBAHAT AKPINAR</v>
      </c>
      <c r="N17" s="201" t="str">
        <f>IF(ISERROR(VLOOKUP(J17,'KAYIT LİSTESİ'!$B$4:$H$904,6,0)),"",(VLOOKUP(J17,'KAYIT LİSTESİ'!$B$4:$H$904,6,0)))</f>
        <v>KÜTAHYA-DUMLUPINAR ÜNİVERSİTESİ</v>
      </c>
      <c r="O17" s="178">
        <v>43446</v>
      </c>
      <c r="P17" s="260">
        <v>3</v>
      </c>
      <c r="T17" s="220">
        <v>42504</v>
      </c>
      <c r="U17" s="218">
        <v>84</v>
      </c>
    </row>
    <row r="18" spans="1:21" s="18" customFormat="1" ht="40.15" customHeight="1">
      <c r="A18" s="66">
        <v>11</v>
      </c>
      <c r="B18" s="261">
        <v>166</v>
      </c>
      <c r="C18" s="111">
        <v>34549</v>
      </c>
      <c r="D18" s="262" t="s">
        <v>1329</v>
      </c>
      <c r="E18" s="171" t="s">
        <v>1327</v>
      </c>
      <c r="F18" s="178">
        <v>52472</v>
      </c>
      <c r="G18" s="238">
        <v>14</v>
      </c>
      <c r="H18" s="21"/>
      <c r="I18" s="66">
        <v>11</v>
      </c>
      <c r="J18" s="200" t="s">
        <v>190</v>
      </c>
      <c r="K18" s="238">
        <f>IF(ISERROR(VLOOKUP(J18,'KAYIT LİSTESİ'!$B$4:$H$904,2,0)),"",(VLOOKUP(J18,'KAYIT LİSTESİ'!$B$4:$H$904,2,0)))</f>
        <v>28</v>
      </c>
      <c r="L18" s="111">
        <f>IF(ISERROR(VLOOKUP(J18,'KAYIT LİSTESİ'!$B$4:$H$904,4,0)),"",(VLOOKUP(J18,'KAYIT LİSTESİ'!$B$4:$H$904,4,0)))</f>
        <v>34121</v>
      </c>
      <c r="M18" s="201" t="str">
        <f>IF(ISERROR(VLOOKUP(J18,'KAYIT LİSTESİ'!$B$4:$H$904,5,0)),"",(VLOOKUP(J18,'KAYIT LİSTESİ'!$B$4:$H$904,5,0)))</f>
        <v>AYŞE KARABULUT</v>
      </c>
      <c r="N18" s="201" t="str">
        <f>IF(ISERROR(VLOOKUP(J18,'KAYIT LİSTESİ'!$B$4:$H$904,6,0)),"",(VLOOKUP(J18,'KAYIT LİSTESİ'!$B$4:$H$904,6,0)))</f>
        <v>BURSA-ULUDAĞ ÜNİVERSİTESİ</v>
      </c>
      <c r="O18" s="178">
        <v>52246</v>
      </c>
      <c r="P18" s="260">
        <v>9</v>
      </c>
      <c r="T18" s="220">
        <v>42574</v>
      </c>
      <c r="U18" s="218">
        <v>83</v>
      </c>
    </row>
    <row r="19" spans="1:21" s="18" customFormat="1" ht="40.15" customHeight="1">
      <c r="A19" s="66">
        <v>12</v>
      </c>
      <c r="B19" s="261">
        <v>18</v>
      </c>
      <c r="C19" s="111">
        <v>35241</v>
      </c>
      <c r="D19" s="262" t="s">
        <v>1163</v>
      </c>
      <c r="E19" s="171" t="s">
        <v>1162</v>
      </c>
      <c r="F19" s="178">
        <v>52552</v>
      </c>
      <c r="G19" s="238">
        <v>13</v>
      </c>
      <c r="H19" s="21"/>
      <c r="I19" s="66">
        <v>12</v>
      </c>
      <c r="J19" s="200" t="s">
        <v>191</v>
      </c>
      <c r="K19" s="238">
        <f>IF(ISERROR(VLOOKUP(J19,'KAYIT LİSTESİ'!$B$4:$H$904,2,0)),"",(VLOOKUP(J19,'KAYIT LİSTESİ'!$B$4:$H$904,2,0)))</f>
        <v>175</v>
      </c>
      <c r="L19" s="111">
        <f>IF(ISERROR(VLOOKUP(J19,'KAYIT LİSTESİ'!$B$4:$H$904,4,0)),"",(VLOOKUP(J19,'KAYIT LİSTESİ'!$B$4:$H$904,4,0)))</f>
        <v>34029</v>
      </c>
      <c r="M19" s="201" t="str">
        <f>IF(ISERROR(VLOOKUP(J19,'KAYIT LİSTESİ'!$B$4:$H$904,5,0)),"",(VLOOKUP(J19,'KAYIT LİSTESİ'!$B$4:$H$904,5,0)))</f>
        <v>ÇİĞDEM GEZİCİ</v>
      </c>
      <c r="N19" s="201" t="str">
        <f>IF(ISERROR(VLOOKUP(J19,'KAYIT LİSTESİ'!$B$4:$H$904,6,0)),"",(VLOOKUP(J19,'KAYIT LİSTESİ'!$B$4:$H$904,6,0)))</f>
        <v>KOCAELİ-KOCAELİ ÜNİVERSİTESİ</v>
      </c>
      <c r="O19" s="178">
        <v>50663</v>
      </c>
      <c r="P19" s="260">
        <v>8</v>
      </c>
      <c r="T19" s="220">
        <v>42654</v>
      </c>
      <c r="U19" s="218">
        <v>82</v>
      </c>
    </row>
    <row r="20" spans="1:21" s="18" customFormat="1" ht="40.15" customHeight="1">
      <c r="A20" s="66">
        <v>13</v>
      </c>
      <c r="B20" s="261">
        <v>159</v>
      </c>
      <c r="C20" s="111">
        <v>34217</v>
      </c>
      <c r="D20" s="262" t="s">
        <v>1317</v>
      </c>
      <c r="E20" s="171" t="s">
        <v>1315</v>
      </c>
      <c r="F20" s="178">
        <v>53056</v>
      </c>
      <c r="G20" s="238">
        <v>12</v>
      </c>
      <c r="H20" s="21"/>
      <c r="I20" s="66">
        <v>13</v>
      </c>
      <c r="J20" s="200" t="s">
        <v>664</v>
      </c>
      <c r="K20" s="238">
        <f>IF(ISERROR(VLOOKUP(J20,'KAYIT LİSTESİ'!$B$4:$H$904,2,0)),"",(VLOOKUP(J20,'KAYIT LİSTESİ'!$B$4:$H$904,2,0)))</f>
        <v>105</v>
      </c>
      <c r="L20" s="111">
        <f>IF(ISERROR(VLOOKUP(J20,'KAYIT LİSTESİ'!$B$4:$H$904,4,0)),"",(VLOOKUP(J20,'KAYIT LİSTESİ'!$B$4:$H$904,4,0)))</f>
        <v>33817</v>
      </c>
      <c r="M20" s="201" t="str">
        <f>IF(ISERROR(VLOOKUP(J20,'KAYIT LİSTESİ'!$B$4:$H$904,5,0)),"",(VLOOKUP(J20,'KAYIT LİSTESİ'!$B$4:$H$904,5,0)))</f>
        <v>YASEMİN CAN</v>
      </c>
      <c r="N20" s="201" t="str">
        <f>IF(ISERROR(VLOOKUP(J20,'KAYIT LİSTESİ'!$B$4:$H$904,6,0)),"",(VLOOKUP(J20,'KAYIT LİSTESİ'!$B$4:$H$904,6,0)))</f>
        <v>ANKARA-GAZİ ÜNİVERSİTESİ</v>
      </c>
      <c r="O20" s="178">
        <v>43908</v>
      </c>
      <c r="P20" s="260">
        <v>4</v>
      </c>
      <c r="T20" s="220">
        <v>42734</v>
      </c>
      <c r="U20" s="218">
        <v>81</v>
      </c>
    </row>
    <row r="21" spans="1:21" s="18" customFormat="1" ht="40.15" customHeight="1">
      <c r="A21" s="66">
        <v>14</v>
      </c>
      <c r="B21" s="261">
        <v>4</v>
      </c>
      <c r="C21" s="111">
        <v>35232</v>
      </c>
      <c r="D21" s="262" t="s">
        <v>1152</v>
      </c>
      <c r="E21" s="171" t="s">
        <v>1150</v>
      </c>
      <c r="F21" s="178">
        <v>53856</v>
      </c>
      <c r="G21" s="238">
        <v>11</v>
      </c>
      <c r="H21" s="21"/>
      <c r="I21" s="66">
        <v>14</v>
      </c>
      <c r="J21" s="200" t="s">
        <v>665</v>
      </c>
      <c r="K21" s="238">
        <f>IF(ISERROR(VLOOKUP(J21,'KAYIT LİSTESİ'!$B$4:$H$904,2,0)),"",(VLOOKUP(J21,'KAYIT LİSTESİ'!$B$4:$H$904,2,0)))</f>
        <v>136</v>
      </c>
      <c r="L21" s="111">
        <f>IF(ISERROR(VLOOKUP(J21,'KAYIT LİSTESİ'!$B$4:$H$904,4,0)),"",(VLOOKUP(J21,'KAYIT LİSTESİ'!$B$4:$H$904,4,0)))</f>
        <v>34340</v>
      </c>
      <c r="M21" s="201" t="str">
        <f>IF(ISERROR(VLOOKUP(J21,'KAYIT LİSTESİ'!$B$4:$H$904,5,0)),"",(VLOOKUP(J21,'KAYIT LİSTESİ'!$B$4:$H$904,5,0)))</f>
        <v>EMİNE HIZLIER</v>
      </c>
      <c r="N21" s="201" t="str">
        <f>IF(ISERROR(VLOOKUP(J21,'KAYIT LİSTESİ'!$B$4:$H$904,6,0)),"",(VLOOKUP(J21,'KAYIT LİSTESİ'!$B$4:$H$904,6,0)))</f>
        <v>KKTC-DOĞU AKDENİZ ÜNİVERSİTESİ</v>
      </c>
      <c r="O21" s="178">
        <v>52390</v>
      </c>
      <c r="P21" s="260">
        <v>10</v>
      </c>
      <c r="T21" s="220">
        <v>42814</v>
      </c>
      <c r="U21" s="218">
        <v>80</v>
      </c>
    </row>
    <row r="22" spans="1:21" s="18" customFormat="1" ht="40.15" customHeight="1">
      <c r="A22" s="66">
        <v>15</v>
      </c>
      <c r="B22" s="261">
        <v>83</v>
      </c>
      <c r="C22" s="111">
        <v>35330</v>
      </c>
      <c r="D22" s="262" t="s">
        <v>1232</v>
      </c>
      <c r="E22" s="171" t="s">
        <v>1230</v>
      </c>
      <c r="F22" s="178">
        <v>54217</v>
      </c>
      <c r="G22" s="238">
        <v>10</v>
      </c>
      <c r="H22" s="21"/>
      <c r="I22" s="66">
        <v>15</v>
      </c>
      <c r="J22" s="200" t="s">
        <v>666</v>
      </c>
      <c r="K22" s="238">
        <f>IF(ISERROR(VLOOKUP(J22,'KAYIT LİSTESİ'!$B$4:$H$904,2,0)),"",(VLOOKUP(J22,'KAYIT LİSTESİ'!$B$4:$H$904,2,0)))</f>
        <v>491</v>
      </c>
      <c r="L22" s="111">
        <f>IF(ISERROR(VLOOKUP(J22,'KAYIT LİSTESİ'!$B$4:$H$904,4,0)),"",(VLOOKUP(J22,'KAYIT LİSTESİ'!$B$4:$H$904,4,0)))</f>
        <v>35098</v>
      </c>
      <c r="M22" s="201" t="str">
        <f>IF(ISERROR(VLOOKUP(J22,'KAYIT LİSTESİ'!$B$4:$H$904,5,0)),"",(VLOOKUP(J22,'KAYIT LİSTESİ'!$B$4:$H$904,5,0)))</f>
        <v>BUSE ÖZTÜRK</v>
      </c>
      <c r="N22" s="201" t="str">
        <f>IF(ISERROR(VLOOKUP(J22,'KAYIT LİSTESİ'!$B$4:$H$904,6,0)),"",(VLOOKUP(J22,'KAYIT LİSTESİ'!$B$4:$H$904,6,0)))</f>
        <v>İSTANBUL-MARMARA ÜNİVERSİTESİ</v>
      </c>
      <c r="O22" s="178" t="s">
        <v>1826</v>
      </c>
      <c r="P22" s="260" t="s">
        <v>1827</v>
      </c>
      <c r="T22" s="220">
        <v>42894</v>
      </c>
      <c r="U22" s="218">
        <v>79</v>
      </c>
    </row>
    <row r="23" spans="1:21" s="18" customFormat="1" ht="40.15" customHeight="1">
      <c r="A23" s="66">
        <v>21</v>
      </c>
      <c r="B23" s="261">
        <v>43</v>
      </c>
      <c r="C23" s="111">
        <v>34257</v>
      </c>
      <c r="D23" s="262" t="s">
        <v>1191</v>
      </c>
      <c r="E23" s="171" t="s">
        <v>1188</v>
      </c>
      <c r="F23" s="178">
        <v>54801</v>
      </c>
      <c r="G23" s="238">
        <v>9</v>
      </c>
      <c r="H23" s="21"/>
      <c r="I23" s="230" t="s">
        <v>16</v>
      </c>
      <c r="J23" s="231"/>
      <c r="K23" s="231"/>
      <c r="L23" s="231"/>
      <c r="M23" s="231"/>
      <c r="N23" s="231"/>
      <c r="O23" s="231"/>
      <c r="P23" s="232"/>
      <c r="T23" s="220">
        <v>43414</v>
      </c>
      <c r="U23" s="218">
        <v>73</v>
      </c>
    </row>
    <row r="24" spans="1:21" s="18" customFormat="1" ht="40.15" customHeight="1">
      <c r="A24" s="66">
        <v>22</v>
      </c>
      <c r="B24" s="261">
        <v>217</v>
      </c>
      <c r="C24" s="111">
        <v>0</v>
      </c>
      <c r="D24" s="262" t="s">
        <v>1395</v>
      </c>
      <c r="E24" s="171" t="s">
        <v>1394</v>
      </c>
      <c r="F24" s="178">
        <v>60389</v>
      </c>
      <c r="G24" s="238">
        <v>8</v>
      </c>
      <c r="H24" s="21"/>
      <c r="I24" s="43" t="s">
        <v>11</v>
      </c>
      <c r="J24" s="43" t="s">
        <v>87</v>
      </c>
      <c r="K24" s="43" t="s">
        <v>86</v>
      </c>
      <c r="L24" s="113" t="s">
        <v>12</v>
      </c>
      <c r="M24" s="114" t="s">
        <v>13</v>
      </c>
      <c r="N24" s="114" t="s">
        <v>295</v>
      </c>
      <c r="O24" s="173" t="s">
        <v>14</v>
      </c>
      <c r="P24" s="43" t="s">
        <v>27</v>
      </c>
      <c r="T24" s="220">
        <v>43514</v>
      </c>
      <c r="U24" s="218">
        <v>72</v>
      </c>
    </row>
    <row r="25" spans="1:21" s="18" customFormat="1" ht="40.15" customHeight="1">
      <c r="A25" s="66">
        <v>23</v>
      </c>
      <c r="B25" s="261">
        <v>268</v>
      </c>
      <c r="C25" s="111">
        <v>34719</v>
      </c>
      <c r="D25" s="262" t="s">
        <v>1465</v>
      </c>
      <c r="E25" s="171" t="s">
        <v>1462</v>
      </c>
      <c r="F25" s="178">
        <v>61100</v>
      </c>
      <c r="G25" s="238">
        <v>7</v>
      </c>
      <c r="H25" s="21"/>
      <c r="I25" s="66">
        <v>1</v>
      </c>
      <c r="J25" s="200" t="s">
        <v>192</v>
      </c>
      <c r="K25" s="238">
        <f>IF(ISERROR(VLOOKUP(J25,'KAYIT LİSTESİ'!$B$4:$H$904,2,0)),"",(VLOOKUP(J25,'KAYIT LİSTESİ'!$B$4:$H$904,2,0)))</f>
        <v>109</v>
      </c>
      <c r="L25" s="111">
        <f>IF(ISERROR(VLOOKUP(J25,'KAYIT LİSTESİ'!$B$4:$H$904,4,0)),"",(VLOOKUP(J25,'KAYIT LİSTESİ'!$B$4:$H$904,4,0)))</f>
        <v>35222</v>
      </c>
      <c r="M25" s="201" t="str">
        <f>IF(ISERROR(VLOOKUP(J25,'KAYIT LİSTESİ'!$B$4:$H$904,5,0)),"",(VLOOKUP(J25,'KAYIT LİSTESİ'!$B$4:$H$904,5,0)))</f>
        <v>AYFER SAMİ</v>
      </c>
      <c r="N25" s="201" t="str">
        <f>IF(ISERROR(VLOOKUP(J25,'KAYIT LİSTESİ'!$B$4:$H$904,6,0)),"",(VLOOKUP(J25,'KAYIT LİSTESİ'!$B$4:$H$904,6,0)))</f>
        <v>ARDAHAN-ARDAHAN ÜNİVERSİTESİ</v>
      </c>
      <c r="O25" s="178" t="s">
        <v>1826</v>
      </c>
      <c r="P25" s="260" t="s">
        <v>1827</v>
      </c>
      <c r="T25" s="220">
        <v>43614</v>
      </c>
      <c r="U25" s="218">
        <v>71</v>
      </c>
    </row>
    <row r="26" spans="1:21" s="18" customFormat="1" ht="40.15" customHeight="1">
      <c r="A26" s="66">
        <v>24</v>
      </c>
      <c r="B26" s="261">
        <v>214</v>
      </c>
      <c r="C26" s="111">
        <v>35302</v>
      </c>
      <c r="D26" s="262" t="s">
        <v>1391</v>
      </c>
      <c r="E26" s="171" t="s">
        <v>1390</v>
      </c>
      <c r="F26" s="178">
        <v>61898</v>
      </c>
      <c r="G26" s="238">
        <v>6</v>
      </c>
      <c r="H26" s="21"/>
      <c r="I26" s="66">
        <v>2</v>
      </c>
      <c r="J26" s="200" t="s">
        <v>193</v>
      </c>
      <c r="K26" s="238">
        <f>IF(ISERROR(VLOOKUP(J26,'KAYIT LİSTESİ'!$B$4:$H$904,2,0)),"",(VLOOKUP(J26,'KAYIT LİSTESİ'!$B$4:$H$904,2,0)))</f>
        <v>230</v>
      </c>
      <c r="L26" s="111">
        <f>IF(ISERROR(VLOOKUP(J26,'KAYIT LİSTESİ'!$B$4:$H$904,4,0)),"",(VLOOKUP(J26,'KAYIT LİSTESİ'!$B$4:$H$904,4,0)))</f>
        <v>33493</v>
      </c>
      <c r="M26" s="201" t="str">
        <f>IF(ISERROR(VLOOKUP(J26,'KAYIT LİSTESİ'!$B$4:$H$904,5,0)),"",(VLOOKUP(J26,'KAYIT LİSTESİ'!$B$4:$H$904,5,0)))</f>
        <v>BERNA ARSLANOĞLU</v>
      </c>
      <c r="N26" s="201" t="str">
        <f>IF(ISERROR(VLOOKUP(J26,'KAYIT LİSTESİ'!$B$4:$H$904,6,0)),"",(VLOOKUP(J26,'KAYIT LİSTESİ'!$B$4:$H$904,6,0)))</f>
        <v>İSTANBUL-BOĞAZİÇİ ÜNİVERSİTESİ</v>
      </c>
      <c r="O26" s="178">
        <v>64229</v>
      </c>
      <c r="P26" s="260">
        <v>11</v>
      </c>
      <c r="T26" s="220">
        <v>43714</v>
      </c>
      <c r="U26" s="218">
        <v>70</v>
      </c>
    </row>
    <row r="27" spans="1:21" s="18" customFormat="1" ht="40.15" customHeight="1">
      <c r="A27" s="66">
        <v>25</v>
      </c>
      <c r="B27" s="261">
        <v>62</v>
      </c>
      <c r="C27" s="111">
        <v>34669</v>
      </c>
      <c r="D27" s="262" t="s">
        <v>1211</v>
      </c>
      <c r="E27" s="171" t="s">
        <v>1209</v>
      </c>
      <c r="F27" s="178">
        <v>62206</v>
      </c>
      <c r="G27" s="238">
        <v>5</v>
      </c>
      <c r="H27" s="21"/>
      <c r="I27" s="66">
        <v>3</v>
      </c>
      <c r="J27" s="200" t="s">
        <v>194</v>
      </c>
      <c r="K27" s="238">
        <f>IF(ISERROR(VLOOKUP(J27,'KAYIT LİSTESİ'!$B$4:$H$904,2,0)),"",(VLOOKUP(J27,'KAYIT LİSTESİ'!$B$4:$H$904,2,0)))</f>
        <v>212</v>
      </c>
      <c r="L27" s="111" t="str">
        <f>IF(ISERROR(VLOOKUP(J27,'KAYIT LİSTESİ'!$B$4:$H$904,4,0)),"",(VLOOKUP(J27,'KAYIT LİSTESİ'!$B$4:$H$904,4,0)))</f>
        <v>05.10.1995</v>
      </c>
      <c r="M27" s="201" t="str">
        <f>IF(ISERROR(VLOOKUP(J27,'KAYIT LİSTESİ'!$B$4:$H$904,5,0)),"",(VLOOKUP(J27,'KAYIT LİSTESİ'!$B$4:$H$904,5,0)))</f>
        <v>MİRAY DURMUS</v>
      </c>
      <c r="N27" s="201" t="str">
        <f>IF(ISERROR(VLOOKUP(J27,'KAYIT LİSTESİ'!$B$4:$H$904,6,0)),"",(VLOOKUP(J27,'KAYIT LİSTESİ'!$B$4:$H$904,6,0)))</f>
        <v>İSTANBUL-İSTANBUL TEKNİK ÜNİVERSİTESİ</v>
      </c>
      <c r="O27" s="178">
        <v>62660</v>
      </c>
      <c r="P27" s="260">
        <v>8</v>
      </c>
      <c r="T27" s="220">
        <v>43834</v>
      </c>
      <c r="U27" s="218">
        <v>69</v>
      </c>
    </row>
    <row r="28" spans="1:21" s="18" customFormat="1" ht="40.15" customHeight="1">
      <c r="A28" s="66">
        <v>26</v>
      </c>
      <c r="B28" s="261">
        <v>212</v>
      </c>
      <c r="C28" s="111" t="s">
        <v>1384</v>
      </c>
      <c r="D28" s="262" t="s">
        <v>1385</v>
      </c>
      <c r="E28" s="171" t="s">
        <v>1377</v>
      </c>
      <c r="F28" s="178">
        <v>62660</v>
      </c>
      <c r="G28" s="238">
        <v>4</v>
      </c>
      <c r="H28" s="21"/>
      <c r="I28" s="66">
        <v>4</v>
      </c>
      <c r="J28" s="200" t="s">
        <v>195</v>
      </c>
      <c r="K28" s="238">
        <f>IF(ISERROR(VLOOKUP(J28,'KAYIT LİSTESİ'!$B$4:$H$904,2,0)),"",(VLOOKUP(J28,'KAYIT LİSTESİ'!$B$4:$H$904,2,0)))</f>
        <v>4</v>
      </c>
      <c r="L28" s="111">
        <f>IF(ISERROR(VLOOKUP(J28,'KAYIT LİSTESİ'!$B$4:$H$904,4,0)),"",(VLOOKUP(J28,'KAYIT LİSTESİ'!$B$4:$H$904,4,0)))</f>
        <v>35232</v>
      </c>
      <c r="M28" s="201" t="str">
        <f>IF(ISERROR(VLOOKUP(J28,'KAYIT LİSTESİ'!$B$4:$H$904,5,0)),"",(VLOOKUP(J28,'KAYIT LİSTESİ'!$B$4:$H$904,5,0)))</f>
        <v>GAMZE ALPDOĞAN</v>
      </c>
      <c r="N28" s="201" t="str">
        <f>IF(ISERROR(VLOOKUP(J28,'KAYIT LİSTESİ'!$B$4:$H$904,6,0)),"",(VLOOKUP(J28,'KAYIT LİSTESİ'!$B$4:$H$904,6,0)))</f>
        <v>AKSARAY-AKSARAY ÜNİVERSİTESİ</v>
      </c>
      <c r="O28" s="178">
        <v>53856</v>
      </c>
      <c r="P28" s="260">
        <v>3</v>
      </c>
      <c r="T28" s="220">
        <v>43954</v>
      </c>
      <c r="U28" s="218">
        <v>68</v>
      </c>
    </row>
    <row r="29" spans="1:21" s="18" customFormat="1" ht="40.15" customHeight="1">
      <c r="A29" s="66">
        <v>27</v>
      </c>
      <c r="B29" s="261">
        <v>205</v>
      </c>
      <c r="C29" s="111">
        <v>34582</v>
      </c>
      <c r="D29" s="262" t="s">
        <v>1369</v>
      </c>
      <c r="E29" s="171" t="s">
        <v>1367</v>
      </c>
      <c r="F29" s="178">
        <v>63187</v>
      </c>
      <c r="G29" s="238">
        <v>3</v>
      </c>
      <c r="H29" s="21"/>
      <c r="I29" s="66">
        <v>5</v>
      </c>
      <c r="J29" s="200" t="s">
        <v>196</v>
      </c>
      <c r="K29" s="238">
        <f>IF(ISERROR(VLOOKUP(J29,'KAYIT LİSTESİ'!$B$4:$H$904,2,0)),"",(VLOOKUP(J29,'KAYIT LİSTESİ'!$B$4:$H$904,2,0)))</f>
        <v>119</v>
      </c>
      <c r="L29" s="111">
        <f>IF(ISERROR(VLOOKUP(J29,'KAYIT LİSTESİ'!$B$4:$H$904,4,0)),"",(VLOOKUP(J29,'KAYIT LİSTESİ'!$B$4:$H$904,4,0)))</f>
        <v>0</v>
      </c>
      <c r="M29" s="201" t="str">
        <f>IF(ISERROR(VLOOKUP(J29,'KAYIT LİSTESİ'!$B$4:$H$904,5,0)),"",(VLOOKUP(J29,'KAYIT LİSTESİ'!$B$4:$H$904,5,0)))</f>
        <v>TÜLİN CESUR</v>
      </c>
      <c r="N29" s="201" t="str">
        <f>IF(ISERROR(VLOOKUP(J29,'KAYIT LİSTESİ'!$B$4:$H$904,6,0)),"",(VLOOKUP(J29,'KAYIT LİSTESİ'!$B$4:$H$904,6,0)))</f>
        <v>KARAMAN-KARAMANOĞLU MEHMETBEY ÜNİVERSİTESİ</v>
      </c>
      <c r="O29" s="178">
        <v>63598</v>
      </c>
      <c r="P29" s="260">
        <v>10</v>
      </c>
      <c r="T29" s="220">
        <v>44074</v>
      </c>
      <c r="U29" s="218">
        <v>67</v>
      </c>
    </row>
    <row r="30" spans="1:21" s="18" customFormat="1" ht="40.15" customHeight="1">
      <c r="A30" s="66">
        <v>28</v>
      </c>
      <c r="B30" s="261">
        <v>119</v>
      </c>
      <c r="C30" s="111">
        <v>0</v>
      </c>
      <c r="D30" s="262" t="s">
        <v>1273</v>
      </c>
      <c r="E30" s="171" t="s">
        <v>1269</v>
      </c>
      <c r="F30" s="178">
        <v>63598</v>
      </c>
      <c r="G30" s="238">
        <v>2</v>
      </c>
      <c r="H30" s="21"/>
      <c r="I30" s="66">
        <v>6</v>
      </c>
      <c r="J30" s="200" t="s">
        <v>197</v>
      </c>
      <c r="K30" s="238">
        <f>IF(ISERROR(VLOOKUP(J30,'KAYIT LİSTESİ'!$B$4:$H$904,2,0)),"",(VLOOKUP(J30,'KAYIT LİSTESİ'!$B$4:$H$904,2,0)))</f>
        <v>62</v>
      </c>
      <c r="L30" s="111">
        <f>IF(ISERROR(VLOOKUP(J30,'KAYIT LİSTESİ'!$B$4:$H$904,4,0)),"",(VLOOKUP(J30,'KAYIT LİSTESİ'!$B$4:$H$904,4,0)))</f>
        <v>34669</v>
      </c>
      <c r="M30" s="201" t="str">
        <f>IF(ISERROR(VLOOKUP(J30,'KAYIT LİSTESİ'!$B$4:$H$904,5,0)),"",(VLOOKUP(J30,'KAYIT LİSTESİ'!$B$4:$H$904,5,0)))</f>
        <v>FAZİLE TÜRKEŞ</v>
      </c>
      <c r="N30" s="201" t="str">
        <f>IF(ISERROR(VLOOKUP(J30,'KAYIT LİSTESİ'!$B$4:$H$904,6,0)),"",(VLOOKUP(J30,'KAYIT LİSTESİ'!$B$4:$H$904,6,0)))</f>
        <v>KAYSERİ-ERCİYES ÜNİVERSİTESİ</v>
      </c>
      <c r="O30" s="178">
        <v>62206</v>
      </c>
      <c r="P30" s="260">
        <v>7</v>
      </c>
      <c r="T30" s="220">
        <v>44194</v>
      </c>
      <c r="U30" s="218">
        <v>66</v>
      </c>
    </row>
    <row r="31" spans="1:21" s="18" customFormat="1" ht="40.15" customHeight="1">
      <c r="A31" s="66">
        <v>29</v>
      </c>
      <c r="B31" s="261">
        <v>230</v>
      </c>
      <c r="C31" s="111">
        <v>33493</v>
      </c>
      <c r="D31" s="262" t="s">
        <v>1411</v>
      </c>
      <c r="E31" s="171" t="s">
        <v>1409</v>
      </c>
      <c r="F31" s="178">
        <v>64229</v>
      </c>
      <c r="G31" s="238">
        <v>1</v>
      </c>
      <c r="H31" s="21"/>
      <c r="I31" s="66">
        <v>7</v>
      </c>
      <c r="J31" s="200" t="s">
        <v>198</v>
      </c>
      <c r="K31" s="238">
        <f>IF(ISERROR(VLOOKUP(J31,'KAYIT LİSTESİ'!$B$4:$H$904,2,0)),"",(VLOOKUP(J31,'KAYIT LİSTESİ'!$B$4:$H$904,2,0)))</f>
        <v>159</v>
      </c>
      <c r="L31" s="111">
        <f>IF(ISERROR(VLOOKUP(J31,'KAYIT LİSTESİ'!$B$4:$H$904,4,0)),"",(VLOOKUP(J31,'KAYIT LİSTESİ'!$B$4:$H$904,4,0)))</f>
        <v>34217</v>
      </c>
      <c r="M31" s="201" t="str">
        <f>IF(ISERROR(VLOOKUP(J31,'KAYIT LİSTESİ'!$B$4:$H$904,5,0)),"",(VLOOKUP(J31,'KAYIT LİSTESİ'!$B$4:$H$904,5,0)))</f>
        <v>ÇİĞDEM GÖLEZ</v>
      </c>
      <c r="N31" s="201" t="str">
        <f>IF(ISERROR(VLOOKUP(J31,'KAYIT LİSTESİ'!$B$4:$H$904,6,0)),"",(VLOOKUP(J31,'KAYIT LİSTESİ'!$B$4:$H$904,6,0)))</f>
        <v>ERZİNCAN-ERZİNCAN ÜNİVERSİTESİ</v>
      </c>
      <c r="O31" s="178">
        <v>53056</v>
      </c>
      <c r="P31" s="260">
        <v>2</v>
      </c>
      <c r="T31" s="220">
        <v>44314</v>
      </c>
      <c r="U31" s="218">
        <v>65</v>
      </c>
    </row>
    <row r="32" spans="1:21" s="18" customFormat="1" ht="40.15" customHeight="1">
      <c r="A32" s="66">
        <v>30</v>
      </c>
      <c r="B32" s="261">
        <v>154</v>
      </c>
      <c r="C32" s="111">
        <v>35160</v>
      </c>
      <c r="D32" s="262" t="s">
        <v>1304</v>
      </c>
      <c r="E32" s="171" t="s">
        <v>1300</v>
      </c>
      <c r="F32" s="178">
        <v>64963</v>
      </c>
      <c r="G32" s="238"/>
      <c r="H32" s="21"/>
      <c r="I32" s="66">
        <v>8</v>
      </c>
      <c r="J32" s="200" t="s">
        <v>199</v>
      </c>
      <c r="K32" s="238">
        <f>IF(ISERROR(VLOOKUP(J32,'KAYIT LİSTESİ'!$B$4:$H$904,2,0)),"",(VLOOKUP(J32,'KAYIT LİSTESİ'!$B$4:$H$904,2,0)))</f>
        <v>166</v>
      </c>
      <c r="L32" s="111">
        <f>IF(ISERROR(VLOOKUP(J32,'KAYIT LİSTESİ'!$B$4:$H$904,4,0)),"",(VLOOKUP(J32,'KAYIT LİSTESİ'!$B$4:$H$904,4,0)))</f>
        <v>34549</v>
      </c>
      <c r="M32" s="201" t="str">
        <f>IF(ISERROR(VLOOKUP(J32,'KAYIT LİSTESİ'!$B$4:$H$904,5,0)),"",(VLOOKUP(J32,'KAYIT LİSTESİ'!$B$4:$H$904,5,0)))</f>
        <v>ESRA ŞANAL</v>
      </c>
      <c r="N32" s="201" t="str">
        <f>IF(ISERROR(VLOOKUP(J32,'KAYIT LİSTESİ'!$B$4:$H$904,6,0)),"",(VLOOKUP(J32,'KAYIT LİSTESİ'!$B$4:$H$904,6,0)))</f>
        <v>İSTANBUL-İSTANBUL ÜNİVERSİTESİ</v>
      </c>
      <c r="O32" s="178">
        <v>52472</v>
      </c>
      <c r="P32" s="260">
        <v>1</v>
      </c>
      <c r="T32" s="220">
        <v>44434</v>
      </c>
      <c r="U32" s="218">
        <v>64</v>
      </c>
    </row>
    <row r="33" spans="1:21" s="18" customFormat="1" ht="40.15" customHeight="1">
      <c r="A33" s="66">
        <v>31</v>
      </c>
      <c r="B33" s="261">
        <v>190</v>
      </c>
      <c r="C33" s="111">
        <v>35167</v>
      </c>
      <c r="D33" s="262" t="s">
        <v>1359</v>
      </c>
      <c r="E33" s="171" t="s">
        <v>1356</v>
      </c>
      <c r="F33" s="178">
        <v>65314</v>
      </c>
      <c r="G33" s="238"/>
      <c r="H33" s="21"/>
      <c r="I33" s="66">
        <v>9</v>
      </c>
      <c r="J33" s="200" t="s">
        <v>200</v>
      </c>
      <c r="K33" s="238">
        <f>IF(ISERROR(VLOOKUP(J33,'KAYIT LİSTESİ'!$B$4:$H$904,2,0)),"",(VLOOKUP(J33,'KAYIT LİSTESİ'!$B$4:$H$904,2,0)))</f>
        <v>190</v>
      </c>
      <c r="L33" s="111">
        <f>IF(ISERROR(VLOOKUP(J33,'KAYIT LİSTESİ'!$B$4:$H$904,4,0)),"",(VLOOKUP(J33,'KAYIT LİSTESİ'!$B$4:$H$904,4,0)))</f>
        <v>35167</v>
      </c>
      <c r="M33" s="201" t="str">
        <f>IF(ISERROR(VLOOKUP(J33,'KAYIT LİSTESİ'!$B$4:$H$904,5,0)),"",(VLOOKUP(J33,'KAYIT LİSTESİ'!$B$4:$H$904,5,0)))</f>
        <v>AYŞEGÜL GAMZE CEREN</v>
      </c>
      <c r="N33" s="201" t="str">
        <f>IF(ISERROR(VLOOKUP(J33,'KAYIT LİSTESİ'!$B$4:$H$904,6,0)),"",(VLOOKUP(J33,'KAYIT LİSTESİ'!$B$4:$H$904,6,0)))</f>
        <v>ANKARA-HACETTEPE ÜNİVERSİTESİ</v>
      </c>
      <c r="O33" s="178">
        <v>65314</v>
      </c>
      <c r="P33" s="260">
        <v>12</v>
      </c>
      <c r="T33" s="220">
        <v>44554</v>
      </c>
      <c r="U33" s="218">
        <v>63</v>
      </c>
    </row>
    <row r="34" spans="1:21" s="18" customFormat="1" ht="40.15" customHeight="1">
      <c r="A34" s="66">
        <v>32</v>
      </c>
      <c r="B34" s="261">
        <v>410</v>
      </c>
      <c r="C34" s="111">
        <v>34599</v>
      </c>
      <c r="D34" s="262" t="s">
        <v>1501</v>
      </c>
      <c r="E34" s="171" t="s">
        <v>1495</v>
      </c>
      <c r="F34" s="178">
        <v>65874</v>
      </c>
      <c r="G34" s="238"/>
      <c r="H34" s="21"/>
      <c r="I34" s="66">
        <v>10</v>
      </c>
      <c r="J34" s="200" t="s">
        <v>201</v>
      </c>
      <c r="K34" s="238">
        <f>IF(ISERROR(VLOOKUP(J34,'KAYIT LİSTESİ'!$B$4:$H$904,2,0)),"",(VLOOKUP(J34,'KAYIT LİSTESİ'!$B$4:$H$904,2,0)))</f>
        <v>205</v>
      </c>
      <c r="L34" s="111">
        <f>IF(ISERROR(VLOOKUP(J34,'KAYIT LİSTESİ'!$B$4:$H$904,4,0)),"",(VLOOKUP(J34,'KAYIT LİSTESİ'!$B$4:$H$904,4,0)))</f>
        <v>34582</v>
      </c>
      <c r="M34" s="201" t="str">
        <f>IF(ISERROR(VLOOKUP(J34,'KAYIT LİSTESİ'!$B$4:$H$904,5,0)),"",(VLOOKUP(J34,'KAYIT LİSTESİ'!$B$4:$H$904,5,0)))</f>
        <v>TUĞÇE MENEK</v>
      </c>
      <c r="N34" s="201" t="str">
        <f>IF(ISERROR(VLOOKUP(J34,'KAYIT LİSTESİ'!$B$4:$H$904,6,0)),"",(VLOOKUP(J34,'KAYIT LİSTESİ'!$B$4:$H$904,6,0)))</f>
        <v>MERSİN-MERSİN ÜNİVERSİTESİ</v>
      </c>
      <c r="O34" s="178">
        <v>63187</v>
      </c>
      <c r="P34" s="260">
        <v>9</v>
      </c>
      <c r="T34" s="220">
        <v>44674</v>
      </c>
      <c r="U34" s="218">
        <v>62</v>
      </c>
    </row>
    <row r="35" spans="1:21" s="18" customFormat="1" ht="40.15" customHeight="1">
      <c r="A35" s="66">
        <v>33</v>
      </c>
      <c r="B35" s="261">
        <v>409</v>
      </c>
      <c r="C35" s="111">
        <v>35320</v>
      </c>
      <c r="D35" s="262" t="s">
        <v>1500</v>
      </c>
      <c r="E35" s="171" t="s">
        <v>1495</v>
      </c>
      <c r="F35" s="178">
        <v>71050</v>
      </c>
      <c r="G35" s="238"/>
      <c r="H35" s="21"/>
      <c r="I35" s="66">
        <v>11</v>
      </c>
      <c r="J35" s="200" t="s">
        <v>202</v>
      </c>
      <c r="K35" s="238">
        <f>IF(ISERROR(VLOOKUP(J35,'KAYIT LİSTESİ'!$B$4:$H$904,2,0)),"",(VLOOKUP(J35,'KAYIT LİSTESİ'!$B$4:$H$904,2,0)))</f>
        <v>214</v>
      </c>
      <c r="L35" s="111">
        <f>IF(ISERROR(VLOOKUP(J35,'KAYIT LİSTESİ'!$B$4:$H$904,4,0)),"",(VLOOKUP(J35,'KAYIT LİSTESİ'!$B$4:$H$904,4,0)))</f>
        <v>35302</v>
      </c>
      <c r="M35" s="201" t="str">
        <f>IF(ISERROR(VLOOKUP(J35,'KAYIT LİSTESİ'!$B$4:$H$904,5,0)),"",(VLOOKUP(J35,'KAYIT LİSTESİ'!$B$4:$H$904,5,0)))</f>
        <v>ŞERİFE MUTLU</v>
      </c>
      <c r="N35" s="201" t="str">
        <f>IF(ISERROR(VLOOKUP(J35,'KAYIT LİSTESİ'!$B$4:$H$904,6,0)),"",(VLOOKUP(J35,'KAYIT LİSTESİ'!$B$4:$H$904,6,0)))</f>
        <v>ZONGULDAK-BÜLENT ECEVİT ÜNİVERSİTESİ</v>
      </c>
      <c r="O35" s="178">
        <v>61898</v>
      </c>
      <c r="P35" s="260">
        <v>6</v>
      </c>
      <c r="T35" s="220">
        <v>44794</v>
      </c>
      <c r="U35" s="218">
        <v>61</v>
      </c>
    </row>
    <row r="36" spans="1:21" s="18" customFormat="1" ht="40.15" customHeight="1">
      <c r="A36" s="66">
        <v>34</v>
      </c>
      <c r="B36" s="261">
        <v>260</v>
      </c>
      <c r="C36" s="111">
        <v>34884</v>
      </c>
      <c r="D36" s="262" t="s">
        <v>1459</v>
      </c>
      <c r="E36" s="171" t="s">
        <v>1455</v>
      </c>
      <c r="F36" s="178">
        <v>72632</v>
      </c>
      <c r="G36" s="238"/>
      <c r="H36" s="21"/>
      <c r="I36" s="66">
        <v>12</v>
      </c>
      <c r="J36" s="200" t="s">
        <v>203</v>
      </c>
      <c r="K36" s="238">
        <f>IF(ISERROR(VLOOKUP(J36,'KAYIT LİSTESİ'!$B$4:$H$904,2,0)),"",(VLOOKUP(J36,'KAYIT LİSTESİ'!$B$4:$H$904,2,0)))</f>
        <v>217</v>
      </c>
      <c r="L36" s="111">
        <f>IF(ISERROR(VLOOKUP(J36,'KAYIT LİSTESİ'!$B$4:$H$904,4,0)),"",(VLOOKUP(J36,'KAYIT LİSTESİ'!$B$4:$H$904,4,0)))</f>
        <v>0</v>
      </c>
      <c r="M36" s="201" t="str">
        <f>IF(ISERROR(VLOOKUP(J36,'KAYIT LİSTESİ'!$B$4:$H$904,5,0)),"",(VLOOKUP(J36,'KAYIT LİSTESİ'!$B$4:$H$904,5,0)))</f>
        <v>SİBELCAN AYDINOĞLU</v>
      </c>
      <c r="N36" s="201" t="str">
        <f>IF(ISERROR(VLOOKUP(J36,'KAYIT LİSTESİ'!$B$4:$H$904,6,0)),"",(VLOOKUP(J36,'KAYIT LİSTESİ'!$B$4:$H$904,6,0)))</f>
        <v>KONYA-SELÇUK ÜNİVERSİTESİ</v>
      </c>
      <c r="O36" s="178">
        <v>60389</v>
      </c>
      <c r="P36" s="260">
        <v>4</v>
      </c>
      <c r="T36" s="220">
        <v>44914</v>
      </c>
      <c r="U36" s="218">
        <v>60</v>
      </c>
    </row>
    <row r="37" spans="1:21" s="18" customFormat="1" ht="40.15" customHeight="1">
      <c r="A37" s="66" t="s">
        <v>1827</v>
      </c>
      <c r="B37" s="261">
        <v>491</v>
      </c>
      <c r="C37" s="111">
        <v>35098</v>
      </c>
      <c r="D37" s="262" t="s">
        <v>1442</v>
      </c>
      <c r="E37" s="171" t="s">
        <v>1439</v>
      </c>
      <c r="F37" s="178" t="s">
        <v>1826</v>
      </c>
      <c r="G37" s="238"/>
      <c r="H37" s="21"/>
      <c r="I37" s="66">
        <v>13</v>
      </c>
      <c r="J37" s="200" t="s">
        <v>667</v>
      </c>
      <c r="K37" s="238">
        <f>IF(ISERROR(VLOOKUP(J37,'KAYIT LİSTESİ'!$B$4:$H$904,2,0)),"",(VLOOKUP(J37,'KAYIT LİSTESİ'!$B$4:$H$904,2,0)))</f>
        <v>222</v>
      </c>
      <c r="L37" s="111">
        <f>IF(ISERROR(VLOOKUP(J37,'KAYIT LİSTESİ'!$B$4:$H$904,4,0)),"",(VLOOKUP(J37,'KAYIT LİSTESİ'!$B$4:$H$904,4,0)))</f>
        <v>34131</v>
      </c>
      <c r="M37" s="201" t="str">
        <f>IF(ISERROR(VLOOKUP(J37,'KAYIT LİSTESİ'!$B$4:$H$904,5,0)),"",(VLOOKUP(J37,'KAYIT LİSTESİ'!$B$4:$H$904,5,0)))</f>
        <v>DAMLA SAYILI</v>
      </c>
      <c r="N37" s="201" t="str">
        <f>IF(ISERROR(VLOOKUP(J37,'KAYIT LİSTESİ'!$B$4:$H$904,6,0)),"",(VLOOKUP(J37,'KAYIT LİSTESİ'!$B$4:$H$904,6,0)))</f>
        <v>BOLU-ABAN İZZET BAYSAL ÜNİVERSİTESİ</v>
      </c>
      <c r="O37" s="178" t="s">
        <v>1826</v>
      </c>
      <c r="P37" s="260" t="s">
        <v>1827</v>
      </c>
      <c r="T37" s="220">
        <v>45064</v>
      </c>
      <c r="U37" s="218">
        <v>59</v>
      </c>
    </row>
    <row r="38" spans="1:21" s="18" customFormat="1" ht="40.15" customHeight="1">
      <c r="A38" s="66" t="s">
        <v>1827</v>
      </c>
      <c r="B38" s="261">
        <v>109</v>
      </c>
      <c r="C38" s="111">
        <v>35222</v>
      </c>
      <c r="D38" s="262" t="s">
        <v>1264</v>
      </c>
      <c r="E38" s="171" t="s">
        <v>1263</v>
      </c>
      <c r="F38" s="178" t="s">
        <v>1826</v>
      </c>
      <c r="G38" s="238"/>
      <c r="H38" s="21"/>
      <c r="I38" s="66">
        <v>14</v>
      </c>
      <c r="J38" s="200" t="s">
        <v>668</v>
      </c>
      <c r="K38" s="238">
        <f>IF(ISERROR(VLOOKUP(J38,'KAYIT LİSTESİ'!$B$4:$H$904,2,0)),"",(VLOOKUP(J38,'KAYIT LİSTESİ'!$B$4:$H$904,2,0)))</f>
        <v>260</v>
      </c>
      <c r="L38" s="111">
        <f>IF(ISERROR(VLOOKUP(J38,'KAYIT LİSTESİ'!$B$4:$H$904,4,0)),"",(VLOOKUP(J38,'KAYIT LİSTESİ'!$B$4:$H$904,4,0)))</f>
        <v>34884</v>
      </c>
      <c r="M38" s="201" t="str">
        <f>IF(ISERROR(VLOOKUP(J38,'KAYIT LİSTESİ'!$B$4:$H$904,5,0)),"",(VLOOKUP(J38,'KAYIT LİSTESİ'!$B$4:$H$904,5,0)))</f>
        <v>PELDA TELEŞ</v>
      </c>
      <c r="N38" s="201" t="str">
        <f>IF(ISERROR(VLOOKUP(J38,'KAYIT LİSTESİ'!$B$4:$H$904,6,0)),"",(VLOOKUP(J38,'KAYIT LİSTESİ'!$B$4:$H$904,6,0)))</f>
        <v>DİYARBAKIR-DİCLE ÜNİVERSİTESİ</v>
      </c>
      <c r="O38" s="178">
        <v>72632</v>
      </c>
      <c r="P38" s="260">
        <v>15</v>
      </c>
      <c r="T38" s="220">
        <v>45214</v>
      </c>
      <c r="U38" s="218">
        <v>58</v>
      </c>
    </row>
    <row r="39" spans="1:21" s="18" customFormat="1" ht="40.15" customHeight="1">
      <c r="A39" s="66" t="s">
        <v>1827</v>
      </c>
      <c r="B39" s="261">
        <v>222</v>
      </c>
      <c r="C39" s="111">
        <v>34131</v>
      </c>
      <c r="D39" s="262" t="s">
        <v>1403</v>
      </c>
      <c r="E39" s="171" t="s">
        <v>1401</v>
      </c>
      <c r="F39" s="178" t="s">
        <v>1826</v>
      </c>
      <c r="G39" s="238"/>
      <c r="H39" s="21"/>
      <c r="I39" s="66">
        <v>15</v>
      </c>
      <c r="J39" s="200" t="s">
        <v>669</v>
      </c>
      <c r="K39" s="238">
        <f>IF(ISERROR(VLOOKUP(J39,'KAYIT LİSTESİ'!$B$4:$H$904,2,0)),"",(VLOOKUP(J39,'KAYIT LİSTESİ'!$B$4:$H$904,2,0)))</f>
        <v>268</v>
      </c>
      <c r="L39" s="111">
        <f>IF(ISERROR(VLOOKUP(J39,'KAYIT LİSTESİ'!$B$4:$H$904,4,0)),"",(VLOOKUP(J39,'KAYIT LİSTESİ'!$B$4:$H$904,4,0)))</f>
        <v>34719</v>
      </c>
      <c r="M39" s="201" t="str">
        <f>IF(ISERROR(VLOOKUP(J39,'KAYIT LİSTESİ'!$B$4:$H$904,5,0)),"",(VLOOKUP(J39,'KAYIT LİSTESİ'!$B$4:$H$904,5,0)))</f>
        <v>ŞAKİRE ÇELİK</v>
      </c>
      <c r="N39" s="201" t="str">
        <f>IF(ISERROR(VLOOKUP(J39,'KAYIT LİSTESİ'!$B$4:$H$904,6,0)),"",(VLOOKUP(J39,'KAYIT LİSTESİ'!$B$4:$H$904,6,0)))</f>
        <v>MUĞLA-MUĞLA SITKI KOÇMAN ÜNİVERSİTESİ</v>
      </c>
      <c r="O39" s="178">
        <v>61100</v>
      </c>
      <c r="P39" s="260">
        <v>5</v>
      </c>
      <c r="T39" s="220">
        <v>45364</v>
      </c>
      <c r="U39" s="218">
        <v>57</v>
      </c>
    </row>
    <row r="40" spans="1:21" s="18" customFormat="1" ht="40.15" customHeight="1">
      <c r="A40" s="66" t="s">
        <v>1827</v>
      </c>
      <c r="B40" s="261">
        <v>250</v>
      </c>
      <c r="C40" s="111" t="s">
        <v>1502</v>
      </c>
      <c r="D40" s="262" t="s">
        <v>1503</v>
      </c>
      <c r="E40" s="171" t="s">
        <v>1504</v>
      </c>
      <c r="F40" s="178" t="s">
        <v>1826</v>
      </c>
      <c r="G40" s="238"/>
      <c r="H40" s="21"/>
      <c r="I40" s="230" t="s">
        <v>17</v>
      </c>
      <c r="J40" s="231"/>
      <c r="K40" s="231"/>
      <c r="L40" s="231"/>
      <c r="M40" s="231"/>
      <c r="N40" s="231"/>
      <c r="O40" s="231"/>
      <c r="P40" s="232"/>
      <c r="T40" s="220">
        <v>43414</v>
      </c>
      <c r="U40" s="218">
        <v>73</v>
      </c>
    </row>
    <row r="41" spans="1:21" s="18" customFormat="1" ht="40.15" customHeight="1">
      <c r="A41" s="66" t="s">
        <v>1827</v>
      </c>
      <c r="B41" s="261">
        <v>247</v>
      </c>
      <c r="C41" s="111" t="s">
        <v>1436</v>
      </c>
      <c r="D41" s="262" t="s">
        <v>1437</v>
      </c>
      <c r="E41" s="171" t="s">
        <v>1504</v>
      </c>
      <c r="F41" s="178" t="s">
        <v>1826</v>
      </c>
      <c r="G41" s="238"/>
      <c r="H41" s="21"/>
      <c r="I41" s="43" t="s">
        <v>11</v>
      </c>
      <c r="J41" s="43" t="s">
        <v>87</v>
      </c>
      <c r="K41" s="43" t="s">
        <v>86</v>
      </c>
      <c r="L41" s="113" t="s">
        <v>12</v>
      </c>
      <c r="M41" s="114" t="s">
        <v>13</v>
      </c>
      <c r="N41" s="114" t="s">
        <v>295</v>
      </c>
      <c r="O41" s="173" t="s">
        <v>14</v>
      </c>
      <c r="P41" s="43" t="s">
        <v>27</v>
      </c>
      <c r="T41" s="220">
        <v>43514</v>
      </c>
      <c r="U41" s="218">
        <v>72</v>
      </c>
    </row>
    <row r="42" spans="1:21" s="18" customFormat="1" ht="40.15" customHeight="1">
      <c r="A42" s="66"/>
      <c r="B42" s="261"/>
      <c r="C42" s="111"/>
      <c r="D42" s="262"/>
      <c r="E42" s="171"/>
      <c r="F42" s="178"/>
      <c r="G42" s="238"/>
      <c r="H42" s="21"/>
      <c r="I42" s="66">
        <v>1</v>
      </c>
      <c r="J42" s="200" t="s">
        <v>1872</v>
      </c>
      <c r="K42" s="238">
        <f>IF(ISERROR(VLOOKUP(J42,'KAYIT LİSTESİ'!$B$4:$H$904,2,0)),"",(VLOOKUP(J42,'KAYIT LİSTESİ'!$B$4:$H$904,2,0)))</f>
        <v>409</v>
      </c>
      <c r="L42" s="111">
        <f>IF(ISERROR(VLOOKUP(J42,'KAYIT LİSTESİ'!$B$4:$H$904,4,0)),"",(VLOOKUP(J42,'KAYIT LİSTESİ'!$B$4:$H$904,4,0)))</f>
        <v>35320</v>
      </c>
      <c r="M42" s="201" t="str">
        <f>IF(ISERROR(VLOOKUP(J42,'KAYIT LİSTESİ'!$B$4:$H$904,5,0)),"",(VLOOKUP(J42,'KAYIT LİSTESİ'!$B$4:$H$904,5,0)))</f>
        <v>DİLRUBA ÇAMUR</v>
      </c>
      <c r="N42" s="201" t="str">
        <f>IF(ISERROR(VLOOKUP(J42,'KAYIT LİSTESİ'!$B$4:$H$904,6,0)),"",(VLOOKUP(J42,'KAYIT LİSTESİ'!$B$4:$H$904,6,0)))</f>
        <v>İSTANBUL-İSTANBUL ÜNİVERSİTESİ FERDİ</v>
      </c>
      <c r="O42" s="178">
        <v>71050</v>
      </c>
      <c r="P42" s="260">
        <v>14</v>
      </c>
      <c r="T42" s="220">
        <v>43614</v>
      </c>
      <c r="U42" s="218">
        <v>71</v>
      </c>
    </row>
    <row r="43" spans="1:21" s="18" customFormat="1" ht="40.15" customHeight="1">
      <c r="A43" s="541" t="s">
        <v>1839</v>
      </c>
      <c r="B43" s="542"/>
      <c r="C43" s="542"/>
      <c r="D43" s="542"/>
      <c r="E43" s="542"/>
      <c r="F43" s="542"/>
      <c r="G43" s="543"/>
      <c r="H43" s="21"/>
      <c r="I43" s="66">
        <v>2</v>
      </c>
      <c r="J43" s="200" t="s">
        <v>1873</v>
      </c>
      <c r="K43" s="238">
        <f>IF(ISERROR(VLOOKUP(J43,'KAYIT LİSTESİ'!$B$4:$H$904,2,0)),"",(VLOOKUP(J43,'KAYIT LİSTESİ'!$B$4:$H$904,2,0)))</f>
        <v>410</v>
      </c>
      <c r="L43" s="111">
        <f>IF(ISERROR(VLOOKUP(J43,'KAYIT LİSTESİ'!$B$4:$H$904,4,0)),"",(VLOOKUP(J43,'KAYIT LİSTESİ'!$B$4:$H$904,4,0)))</f>
        <v>34599</v>
      </c>
      <c r="M43" s="201" t="str">
        <f>IF(ISERROR(VLOOKUP(J43,'KAYIT LİSTESİ'!$B$4:$H$904,5,0)),"",(VLOOKUP(J43,'KAYIT LİSTESİ'!$B$4:$H$904,5,0)))</f>
        <v>SEHER TEPETAŞI</v>
      </c>
      <c r="N43" s="201" t="str">
        <f>IF(ISERROR(VLOOKUP(J43,'KAYIT LİSTESİ'!$B$4:$H$904,6,0)),"",(VLOOKUP(J43,'KAYIT LİSTESİ'!$B$4:$H$904,6,0)))</f>
        <v>İSTANBUL-İSTANBUL ÜNİVERSİTESİ FERDİ</v>
      </c>
      <c r="O43" s="178">
        <v>65874</v>
      </c>
      <c r="P43" s="260">
        <v>13</v>
      </c>
      <c r="T43" s="220">
        <v>43714</v>
      </c>
      <c r="U43" s="218">
        <v>70</v>
      </c>
    </row>
    <row r="44" spans="1:21" s="18" customFormat="1" ht="40.15" customHeight="1">
      <c r="A44" s="544"/>
      <c r="B44" s="545"/>
      <c r="C44" s="545"/>
      <c r="D44" s="545"/>
      <c r="E44" s="545"/>
      <c r="F44" s="545"/>
      <c r="G44" s="546"/>
      <c r="H44" s="21"/>
      <c r="I44" s="66">
        <v>3</v>
      </c>
      <c r="J44" s="200" t="s">
        <v>1874</v>
      </c>
      <c r="K44" s="238">
        <f>IF(ISERROR(VLOOKUP(J44,'KAYIT LİSTESİ'!$B$4:$H$904,2,0)),"",(VLOOKUP(J44,'KAYIT LİSTESİ'!$B$4:$H$904,2,0)))</f>
        <v>250</v>
      </c>
      <c r="L44" s="111" t="str">
        <f>IF(ISERROR(VLOOKUP(J44,'KAYIT LİSTESİ'!$B$4:$H$904,4,0)),"",(VLOOKUP(J44,'KAYIT LİSTESİ'!$B$4:$H$904,4,0)))</f>
        <v>09.09.1987</v>
      </c>
      <c r="M44" s="201" t="str">
        <f>IF(ISERROR(VLOOKUP(J44,'KAYIT LİSTESİ'!$B$4:$H$904,5,0)),"",(VLOOKUP(J44,'KAYIT LİSTESİ'!$B$4:$H$904,5,0)))</f>
        <v>ŞEYMA YILDIZ</v>
      </c>
      <c r="N44" s="201" t="str">
        <f>IF(ISERROR(VLOOKUP(J44,'KAYIT LİSTESİ'!$B$4:$H$904,6,0)),"",(VLOOKUP(J44,'KAYIT LİSTESİ'!$B$4:$H$904,6,0)))</f>
        <v>ESKİŞEHİR-ANADOLU ÜNİVERSİTESİ FERDİ</v>
      </c>
      <c r="O44" s="178" t="s">
        <v>1826</v>
      </c>
      <c r="P44" s="260" t="s">
        <v>1827</v>
      </c>
      <c r="T44" s="220">
        <v>43834</v>
      </c>
      <c r="U44" s="218">
        <v>69</v>
      </c>
    </row>
    <row r="45" spans="1:21" s="18" customFormat="1" ht="40.15" customHeight="1">
      <c r="A45" s="66"/>
      <c r="B45" s="261"/>
      <c r="C45" s="111"/>
      <c r="D45" s="262"/>
      <c r="E45" s="171"/>
      <c r="F45" s="178"/>
      <c r="G45" s="238"/>
      <c r="H45" s="21"/>
      <c r="I45" s="66">
        <v>4</v>
      </c>
      <c r="J45" s="200" t="s">
        <v>1875</v>
      </c>
      <c r="K45" s="238">
        <f>IF(ISERROR(VLOOKUP(J45,'KAYIT LİSTESİ'!$B$4:$H$904,2,0)),"",(VLOOKUP(J45,'KAYIT LİSTESİ'!$B$4:$H$904,2,0)))</f>
        <v>247</v>
      </c>
      <c r="L45" s="111" t="str">
        <f>IF(ISERROR(VLOOKUP(J45,'KAYIT LİSTESİ'!$B$4:$H$904,4,0)),"",(VLOOKUP(J45,'KAYIT LİSTESİ'!$B$4:$H$904,4,0)))</f>
        <v>01.02.1991</v>
      </c>
      <c r="M45" s="201" t="str">
        <f>IF(ISERROR(VLOOKUP(J45,'KAYIT LİSTESİ'!$B$4:$H$904,5,0)),"",(VLOOKUP(J45,'KAYIT LİSTESİ'!$B$4:$H$904,5,0)))</f>
        <v>NURDAN TORUN</v>
      </c>
      <c r="N45" s="201" t="str">
        <f>IF(ISERROR(VLOOKUP(J45,'KAYIT LİSTESİ'!$B$4:$H$904,6,0)),"",(VLOOKUP(J45,'KAYIT LİSTESİ'!$B$4:$H$904,6,0)))</f>
        <v>ESKİŞEHİR-ANADOLU ÜNİVERSİTESİ FERDİ</v>
      </c>
      <c r="O45" s="178" t="s">
        <v>1826</v>
      </c>
      <c r="P45" s="260" t="s">
        <v>1827</v>
      </c>
      <c r="T45" s="220">
        <v>43954</v>
      </c>
      <c r="U45" s="218">
        <v>68</v>
      </c>
    </row>
    <row r="46" spans="1:21" ht="14.25" customHeight="1">
      <c r="A46" s="25" t="s">
        <v>18</v>
      </c>
      <c r="B46" s="25"/>
      <c r="C46" s="25"/>
      <c r="D46" s="51"/>
      <c r="E46" s="44" t="s">
        <v>0</v>
      </c>
      <c r="F46" s="180" t="s">
        <v>1</v>
      </c>
      <c r="G46" s="22"/>
      <c r="H46" s="26" t="s">
        <v>2</v>
      </c>
      <c r="I46" s="26"/>
      <c r="J46" s="26"/>
      <c r="K46" s="26"/>
      <c r="M46" s="47" t="s">
        <v>3</v>
      </c>
      <c r="N46" s="48" t="s">
        <v>3</v>
      </c>
      <c r="O46" s="175" t="s">
        <v>3</v>
      </c>
      <c r="P46" s="25"/>
      <c r="Q46" s="27"/>
      <c r="T46" s="220">
        <v>52814</v>
      </c>
      <c r="U46" s="218">
        <v>38</v>
      </c>
    </row>
    <row r="47" spans="1:21">
      <c r="T47" s="220">
        <v>53014</v>
      </c>
      <c r="U47" s="218">
        <v>37</v>
      </c>
    </row>
    <row r="48" spans="1:21">
      <c r="T48" s="220">
        <v>53214</v>
      </c>
      <c r="U48" s="218">
        <v>36</v>
      </c>
    </row>
    <row r="49" spans="5:21" s="20" customFormat="1">
      <c r="T49" s="220">
        <v>53514</v>
      </c>
      <c r="U49" s="218">
        <v>35</v>
      </c>
    </row>
    <row r="50" spans="5:21" s="20" customFormat="1">
      <c r="T50" s="220">
        <v>53814</v>
      </c>
      <c r="U50" s="218">
        <v>34</v>
      </c>
    </row>
    <row r="51" spans="5:21" s="20" customFormat="1">
      <c r="T51" s="220">
        <v>54114</v>
      </c>
      <c r="U51" s="218">
        <v>33</v>
      </c>
    </row>
    <row r="52" spans="5:21" s="20" customFormat="1" hidden="1">
      <c r="T52" s="220">
        <v>54414</v>
      </c>
      <c r="U52" s="218">
        <v>32</v>
      </c>
    </row>
    <row r="53" spans="5:21" s="20" customFormat="1" hidden="1">
      <c r="T53" s="220">
        <v>54814</v>
      </c>
      <c r="U53" s="218">
        <v>31</v>
      </c>
    </row>
    <row r="54" spans="5:21" s="20" customFormat="1" hidden="1">
      <c r="E54" s="20" t="s">
        <v>1935</v>
      </c>
      <c r="T54" s="220">
        <v>55214</v>
      </c>
      <c r="U54" s="218">
        <v>30</v>
      </c>
    </row>
    <row r="55" spans="5:21" s="20" customFormat="1" hidden="1">
      <c r="E55" s="20" t="s">
        <v>1160</v>
      </c>
      <c r="T55" s="220">
        <v>55614</v>
      </c>
      <c r="U55" s="218">
        <v>29</v>
      </c>
    </row>
    <row r="56" spans="5:21" s="20" customFormat="1" hidden="1">
      <c r="E56" s="20" t="s">
        <v>1487</v>
      </c>
      <c r="T56" s="220">
        <v>60014</v>
      </c>
      <c r="U56" s="218">
        <v>28</v>
      </c>
    </row>
    <row r="57" spans="5:21" s="20" customFormat="1" hidden="1">
      <c r="E57" s="20" t="s">
        <v>1350</v>
      </c>
      <c r="T57" s="220">
        <v>60414</v>
      </c>
      <c r="U57" s="218">
        <v>27</v>
      </c>
    </row>
    <row r="58" spans="5:21" s="20" customFormat="1" ht="25.5" hidden="1">
      <c r="E58" s="45" t="s">
        <v>1364</v>
      </c>
      <c r="T58" s="220">
        <v>60814</v>
      </c>
      <c r="U58" s="218">
        <v>26</v>
      </c>
    </row>
    <row r="59" spans="5:21" s="20" customFormat="1" ht="25.5" hidden="1">
      <c r="E59" s="45" t="s">
        <v>1398</v>
      </c>
      <c r="T59" s="220">
        <v>61214</v>
      </c>
      <c r="U59" s="218">
        <v>25</v>
      </c>
    </row>
    <row r="60" spans="5:21" s="20" customFormat="1" ht="25.5" hidden="1">
      <c r="E60" s="45" t="s">
        <v>1451</v>
      </c>
      <c r="T60" s="220">
        <v>61614</v>
      </c>
      <c r="U60" s="218">
        <v>24</v>
      </c>
    </row>
    <row r="61" spans="5:21" s="20" customFormat="1" ht="25.5" hidden="1">
      <c r="E61" s="45" t="s">
        <v>1158</v>
      </c>
      <c r="T61" s="220">
        <v>62014</v>
      </c>
      <c r="U61" s="218">
        <v>23</v>
      </c>
    </row>
    <row r="62" spans="5:21" s="20" customFormat="1" hidden="1">
      <c r="E62" s="45" t="s">
        <v>1452</v>
      </c>
      <c r="T62" s="220">
        <v>62414</v>
      </c>
      <c r="U62" s="218">
        <v>22</v>
      </c>
    </row>
    <row r="63" spans="5:21" s="20" customFormat="1" hidden="1">
      <c r="E63" s="45" t="s">
        <v>1349</v>
      </c>
      <c r="T63" s="220">
        <v>62814</v>
      </c>
      <c r="U63" s="218">
        <v>21</v>
      </c>
    </row>
    <row r="64" spans="5:21" s="20" customFormat="1" hidden="1">
      <c r="E64" s="45"/>
      <c r="T64" s="220">
        <v>63214</v>
      </c>
      <c r="U64" s="218">
        <v>20</v>
      </c>
    </row>
    <row r="65" spans="5:21" s="20" customFormat="1" hidden="1">
      <c r="E65" s="45"/>
      <c r="T65" s="220">
        <v>63614</v>
      </c>
      <c r="U65" s="218">
        <v>19</v>
      </c>
    </row>
    <row r="66" spans="5:21" s="20" customFormat="1" hidden="1">
      <c r="E66" s="45"/>
      <c r="T66" s="220">
        <v>64014</v>
      </c>
      <c r="U66" s="218">
        <v>18</v>
      </c>
    </row>
    <row r="67" spans="5:21" s="20" customFormat="1">
      <c r="E67" s="45"/>
      <c r="T67" s="220">
        <v>64414</v>
      </c>
      <c r="U67" s="218">
        <v>17</v>
      </c>
    </row>
    <row r="68" spans="5:21" s="20" customFormat="1">
      <c r="E68" s="45"/>
      <c r="T68" s="220">
        <v>64814</v>
      </c>
      <c r="U68" s="218">
        <v>16</v>
      </c>
    </row>
    <row r="69" spans="5:21" s="20" customFormat="1">
      <c r="E69" s="45"/>
      <c r="T69" s="220">
        <v>65214</v>
      </c>
      <c r="U69" s="218">
        <v>15</v>
      </c>
    </row>
    <row r="70" spans="5:21" s="20" customFormat="1">
      <c r="E70" s="45"/>
      <c r="T70" s="220">
        <v>65614</v>
      </c>
      <c r="U70" s="218">
        <v>14</v>
      </c>
    </row>
    <row r="71" spans="5:21" s="20" customFormat="1">
      <c r="E71" s="45"/>
      <c r="T71" s="220">
        <v>70014</v>
      </c>
      <c r="U71" s="218">
        <v>13</v>
      </c>
    </row>
    <row r="72" spans="5:21" s="20" customFormat="1">
      <c r="E72" s="45"/>
      <c r="T72" s="220">
        <v>70414</v>
      </c>
      <c r="U72" s="218">
        <v>12</v>
      </c>
    </row>
    <row r="73" spans="5:21" s="20" customFormat="1">
      <c r="E73" s="45"/>
      <c r="T73" s="220">
        <v>70914</v>
      </c>
      <c r="U73" s="218">
        <v>11</v>
      </c>
    </row>
    <row r="74" spans="5:21" s="20" customFormat="1">
      <c r="E74" s="45"/>
      <c r="T74" s="220">
        <v>71414</v>
      </c>
      <c r="U74" s="218">
        <v>10</v>
      </c>
    </row>
    <row r="75" spans="5:21" s="20" customFormat="1">
      <c r="E75" s="45"/>
      <c r="T75" s="220">
        <v>71914</v>
      </c>
      <c r="U75" s="218">
        <v>9</v>
      </c>
    </row>
    <row r="76" spans="5:21" s="20" customFormat="1">
      <c r="E76" s="45"/>
      <c r="T76" s="220">
        <v>72414</v>
      </c>
      <c r="U76" s="218">
        <v>8</v>
      </c>
    </row>
    <row r="77" spans="5:21" s="20" customFormat="1">
      <c r="E77" s="45"/>
      <c r="T77" s="220">
        <v>72914</v>
      </c>
      <c r="U77" s="218">
        <v>7</v>
      </c>
    </row>
    <row r="78" spans="5:21" s="20" customFormat="1">
      <c r="E78" s="45"/>
      <c r="T78" s="220">
        <v>73414</v>
      </c>
      <c r="U78" s="218">
        <v>6</v>
      </c>
    </row>
    <row r="79" spans="5:21" s="20" customFormat="1">
      <c r="E79" s="45"/>
      <c r="T79" s="220">
        <v>73914</v>
      </c>
      <c r="U79" s="218">
        <v>5</v>
      </c>
    </row>
    <row r="80" spans="5:21" s="20" customFormat="1">
      <c r="E80" s="45"/>
      <c r="T80" s="220">
        <v>74414</v>
      </c>
      <c r="U80" s="218">
        <v>4</v>
      </c>
    </row>
    <row r="81" spans="5:21" s="20" customFormat="1">
      <c r="E81" s="45"/>
      <c r="T81" s="220">
        <v>74914</v>
      </c>
      <c r="U81" s="218">
        <v>3</v>
      </c>
    </row>
    <row r="82" spans="5:21" s="20" customFormat="1">
      <c r="E82" s="45"/>
      <c r="T82" s="220">
        <v>75414</v>
      </c>
      <c r="U82" s="218">
        <v>2</v>
      </c>
    </row>
    <row r="83" spans="5:21" s="20" customFormat="1">
      <c r="E83" s="45"/>
      <c r="T83" s="220">
        <v>80014</v>
      </c>
      <c r="U83" s="218">
        <v>1</v>
      </c>
    </row>
  </sheetData>
  <mergeCells count="19">
    <mergeCell ref="N3:P3"/>
    <mergeCell ref="H3:L3"/>
    <mergeCell ref="A6:A7"/>
    <mergeCell ref="B6:B7"/>
    <mergeCell ref="A1:P1"/>
    <mergeCell ref="A2:P2"/>
    <mergeCell ref="A3:C3"/>
    <mergeCell ref="D3:E3"/>
    <mergeCell ref="F3:G3"/>
    <mergeCell ref="A4:C4"/>
    <mergeCell ref="A43:G44"/>
    <mergeCell ref="D4:E4"/>
    <mergeCell ref="N4:P4"/>
    <mergeCell ref="N5:P5"/>
    <mergeCell ref="G6:G7"/>
    <mergeCell ref="F6:F7"/>
    <mergeCell ref="C6:C7"/>
    <mergeCell ref="D6:D7"/>
    <mergeCell ref="E6:E7"/>
  </mergeCells>
  <conditionalFormatting sqref="F8:F39">
    <cfRule type="cellIs" dxfId="32" priority="9" stopIfTrue="1" operator="between">
      <formula>35520</formula>
      <formula>41480</formula>
    </cfRule>
  </conditionalFormatting>
  <conditionalFormatting sqref="F40:F42 F45">
    <cfRule type="cellIs" dxfId="31" priority="8" stopIfTrue="1" operator="between">
      <formula>35520</formula>
      <formula>41480</formula>
    </cfRule>
  </conditionalFormatting>
  <conditionalFormatting sqref="F1:F42 F45:F65536">
    <cfRule type="duplicateValues" dxfId="30" priority="6" stopIfTrue="1"/>
  </conditionalFormatting>
  <conditionalFormatting sqref="E43:E44">
    <cfRule type="containsText" dxfId="29" priority="5" stopIfTrue="1" operator="containsText" text="FERDİ">
      <formula>NOT(ISERROR(SEARCH("FERDİ",E43)))</formula>
    </cfRule>
  </conditionalFormatting>
  <conditionalFormatting sqref="E43:E44">
    <cfRule type="containsText" dxfId="28" priority="2" stopIfTrue="1" operator="containsText" text="FERDİ">
      <formula>NOT(ISERROR(SEARCH("FERDİ",E43)))</formula>
    </cfRule>
    <cfRule type="duplicateValues" dxfId="27" priority="3" stopIfTrue="1"/>
    <cfRule type="duplicateValues" dxfId="26" priority="4" stopIfTrue="1"/>
  </conditionalFormatting>
  <conditionalFormatting sqref="E1:E33 E42:E65536">
    <cfRule type="duplicateValues" dxfId="25" priority="1" stopIfTrue="1"/>
  </conditionalFormatting>
  <printOptions horizontalCentered="1"/>
  <pageMargins left="0.16" right="0.19685039370078741" top="0.16" bottom="0.35433070866141736" header="0.16" footer="0.27559055118110237"/>
  <pageSetup paperSize="9" scale="4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sheetPr>
    <tabColor rgb="FF0070C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434</v>
      </c>
      <c r="E3" s="579"/>
      <c r="F3" s="186"/>
      <c r="G3" s="580" t="s">
        <v>304</v>
      </c>
      <c r="H3" s="580"/>
      <c r="I3" s="584" t="str">
        <f>'YARIŞMA PROGRAMI'!E42</f>
        <v>74,17-Tuğçe ŞAHUTOĞLU</v>
      </c>
      <c r="J3" s="584"/>
      <c r="K3" s="581" t="s">
        <v>388</v>
      </c>
      <c r="L3" s="581"/>
      <c r="M3" s="583" t="str">
        <f>'YARIŞMA PROGRAMI'!F42</f>
        <v>70.30-TUĞÇE ŞAHUTOĞLU</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PROGRAMI'!B42</f>
        <v>11 Mayıs 2014 - 09.30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79">
        <v>1</v>
      </c>
      <c r="H7" s="279">
        <v>2</v>
      </c>
      <c r="I7" s="279">
        <v>3</v>
      </c>
      <c r="J7" s="278" t="s">
        <v>225</v>
      </c>
      <c r="K7" s="279">
        <v>4</v>
      </c>
      <c r="L7" s="279">
        <v>5</v>
      </c>
      <c r="M7" s="279">
        <v>6</v>
      </c>
      <c r="N7" s="568"/>
      <c r="O7" s="568"/>
      <c r="P7" s="568"/>
      <c r="Q7" s="226">
        <v>211</v>
      </c>
      <c r="R7" s="225">
        <v>7</v>
      </c>
    </row>
    <row r="8" spans="1:18" s="76" customFormat="1" ht="36.75" customHeight="1">
      <c r="A8" s="85">
        <v>1</v>
      </c>
      <c r="B8" s="86" t="s">
        <v>1926</v>
      </c>
      <c r="C8" s="228">
        <f>IF(ISERROR(VLOOKUP(B8,'KAYIT LİSTESİ'!$B$4:$H$904,2,0)),"",(VLOOKUP(B8,'KAYIT LİSTESİ'!$B$4:$H$904,2,0)))</f>
        <v>7</v>
      </c>
      <c r="D8" s="87">
        <f>IF(ISERROR(VLOOKUP(B8,'KAYIT LİSTESİ'!$B$4:$H$904,4,0)),"",(VLOOKUP(B8,'KAYIT LİSTESİ'!$B$4:$H$904,4,0)))</f>
        <v>33399</v>
      </c>
      <c r="E8" s="185" t="str">
        <f>IF(ISERROR(VLOOKUP(B8,'KAYIT LİSTESİ'!$B$4:$H$904,5,0)),"",(VLOOKUP(B8,'KAYIT LİSTESİ'!$B$4:$H$904,5,0)))</f>
        <v>ZELİHA UZUNBİLEK</v>
      </c>
      <c r="F8" s="185" t="str">
        <f>IF(ISERROR(VLOOKUP(B8,'KAYIT LİSTESİ'!$B$4:$H$904,6,0)),"",(VLOOKUP(B8,'KAYIT LİSTESİ'!$B$4:$H$904,6,0)))</f>
        <v>AKSARAY-AKSARAY ÜNİVERSİTESİ</v>
      </c>
      <c r="G8" s="170" t="s">
        <v>1835</v>
      </c>
      <c r="H8" s="170">
        <v>5809</v>
      </c>
      <c r="I8" s="170">
        <v>5566</v>
      </c>
      <c r="J8" s="170">
        <f t="shared" ref="J8:J30" si="0">MAX(G8:I8)</f>
        <v>5809</v>
      </c>
      <c r="K8" s="199" t="s">
        <v>1835</v>
      </c>
      <c r="L8" s="199"/>
      <c r="M8" s="199"/>
      <c r="N8" s="433">
        <f t="shared" ref="N8:N30" si="1">MAX(G8:M8)</f>
        <v>5809</v>
      </c>
      <c r="O8" s="228">
        <v>24</v>
      </c>
      <c r="P8" s="236"/>
      <c r="Q8" s="226">
        <v>219</v>
      </c>
      <c r="R8" s="225">
        <v>8</v>
      </c>
    </row>
    <row r="9" spans="1:18" s="76" customFormat="1" ht="36.75" customHeight="1">
      <c r="A9" s="85">
        <v>2</v>
      </c>
      <c r="B9" s="86" t="s">
        <v>1899</v>
      </c>
      <c r="C9" s="228">
        <f>IF(ISERROR(VLOOKUP(B9,'KAYIT LİSTESİ'!$B$4:$H$904,2,0)),"",(VLOOKUP(B9,'KAYIT LİSTESİ'!$B$4:$H$904,2,0)))</f>
        <v>45</v>
      </c>
      <c r="D9" s="87">
        <f>IF(ISERROR(VLOOKUP(B9,'KAYIT LİSTESİ'!$B$4:$H$904,4,0)),"",(VLOOKUP(B9,'KAYIT LİSTESİ'!$B$4:$H$904,4,0)))</f>
        <v>34712</v>
      </c>
      <c r="E9" s="185" t="str">
        <f>IF(ISERROR(VLOOKUP(B9,'KAYIT LİSTESİ'!$B$4:$H$904,5,0)),"",(VLOOKUP(B9,'KAYIT LİSTESİ'!$B$4:$H$904,5,0)))</f>
        <v>ŞENGÜL POLAT</v>
      </c>
      <c r="F9" s="185" t="str">
        <f>IF(ISERROR(VLOOKUP(B9,'KAYIT LİSTESİ'!$B$4:$H$904,6,0)),"",(VLOOKUP(B9,'KAYIT LİSTESİ'!$B$4:$H$904,6,0)))</f>
        <v>İZMİR-9 EYLÜL ÜNİVERSİTESİ</v>
      </c>
      <c r="G9" s="170">
        <v>5234</v>
      </c>
      <c r="H9" s="170" t="s">
        <v>1835</v>
      </c>
      <c r="I9" s="170" t="s">
        <v>1835</v>
      </c>
      <c r="J9" s="170">
        <f t="shared" si="0"/>
        <v>5234</v>
      </c>
      <c r="K9" s="199">
        <v>5156</v>
      </c>
      <c r="L9" s="199"/>
      <c r="M9" s="199"/>
      <c r="N9" s="433">
        <f t="shared" si="1"/>
        <v>5234</v>
      </c>
      <c r="O9" s="228">
        <v>23</v>
      </c>
      <c r="P9" s="236"/>
      <c r="Q9" s="226">
        <v>227</v>
      </c>
      <c r="R9" s="225">
        <v>9</v>
      </c>
    </row>
    <row r="10" spans="1:18" s="76" customFormat="1" ht="36.75" customHeight="1">
      <c r="A10" s="85">
        <v>3</v>
      </c>
      <c r="B10" s="86" t="s">
        <v>1931</v>
      </c>
      <c r="C10" s="228">
        <f>IF(ISERROR(VLOOKUP(B10,'KAYIT LİSTESİ'!$B$4:$H$904,2,0)),"",(VLOOKUP(B10,'KAYIT LİSTESİ'!$B$4:$H$904,2,0)))</f>
        <v>198</v>
      </c>
      <c r="D10" s="87">
        <f>IF(ISERROR(VLOOKUP(B10,'KAYIT LİSTESİ'!$B$4:$H$904,4,0)),"",(VLOOKUP(B10,'KAYIT LİSTESİ'!$B$4:$H$904,4,0)))</f>
        <v>35325</v>
      </c>
      <c r="E10" s="185" t="str">
        <f>IF(ISERROR(VLOOKUP(B10,'KAYIT LİSTESİ'!$B$4:$H$904,5,0)),"",(VLOOKUP(B10,'KAYIT LİSTESİ'!$B$4:$H$904,5,0)))</f>
        <v>BETÜL DURAN</v>
      </c>
      <c r="F10" s="185" t="str">
        <f>IF(ISERROR(VLOOKUP(B10,'KAYIT LİSTESİ'!$B$4:$H$904,6,0)),"",(VLOOKUP(B10,'KAYIT LİSTESİ'!$B$4:$H$904,6,0)))</f>
        <v>TOKAT-GAZİOSMANPAŞA ÜNİVERSİTESİ</v>
      </c>
      <c r="G10" s="170" t="s">
        <v>1835</v>
      </c>
      <c r="H10" s="170">
        <v>5086</v>
      </c>
      <c r="I10" s="170">
        <v>5193</v>
      </c>
      <c r="J10" s="170">
        <f t="shared" si="0"/>
        <v>5193</v>
      </c>
      <c r="K10" s="199" t="s">
        <v>1835</v>
      </c>
      <c r="L10" s="199"/>
      <c r="M10" s="199"/>
      <c r="N10" s="433">
        <f t="shared" si="1"/>
        <v>5193</v>
      </c>
      <c r="O10" s="228">
        <v>22</v>
      </c>
      <c r="P10" s="236"/>
      <c r="Q10" s="226">
        <v>235</v>
      </c>
      <c r="R10" s="225">
        <v>10</v>
      </c>
    </row>
    <row r="11" spans="1:18" s="76" customFormat="1" ht="36.75" customHeight="1">
      <c r="A11" s="85" t="s">
        <v>1827</v>
      </c>
      <c r="B11" s="86" t="s">
        <v>1911</v>
      </c>
      <c r="C11" s="228">
        <f>IF(ISERROR(VLOOKUP(B11,'KAYIT LİSTESİ'!$B$4:$H$904,2,0)),"",(VLOOKUP(B11,'KAYIT LİSTESİ'!$B$4:$H$904,2,0)))</f>
        <v>240</v>
      </c>
      <c r="D11" s="87" t="str">
        <f>IF(ISERROR(VLOOKUP(B11,'KAYIT LİSTESİ'!$B$4:$H$904,4,0)),"",(VLOOKUP(B11,'KAYIT LİSTESİ'!$B$4:$H$904,4,0)))</f>
        <v>21.04.1993</v>
      </c>
      <c r="E11" s="185" t="str">
        <f>IF(ISERROR(VLOOKUP(B11,'KAYIT LİSTESİ'!$B$4:$H$904,5,0)),"",(VLOOKUP(B11,'KAYIT LİSTESİ'!$B$4:$H$904,5,0)))</f>
        <v>ELİF KOÇAK</v>
      </c>
      <c r="F11" s="185" t="str">
        <f>IF(ISERROR(VLOOKUP(B11,'KAYIT LİSTESİ'!$B$4:$H$904,6,0)),"",(VLOOKUP(B11,'KAYIT LİSTESİ'!$B$4:$H$904,6,0)))</f>
        <v>ESKİŞEHİR-ANADOLU ÜNİVERSİTESİ FERDİ</v>
      </c>
      <c r="G11" s="170" t="s">
        <v>1835</v>
      </c>
      <c r="H11" s="170">
        <v>5081</v>
      </c>
      <c r="I11" s="170">
        <v>5072</v>
      </c>
      <c r="J11" s="170">
        <f t="shared" si="0"/>
        <v>5081</v>
      </c>
      <c r="K11" s="199" t="s">
        <v>1835</v>
      </c>
      <c r="L11" s="199"/>
      <c r="M11" s="199"/>
      <c r="N11" s="433">
        <f t="shared" si="1"/>
        <v>5081</v>
      </c>
      <c r="O11" s="228" t="s">
        <v>1827</v>
      </c>
      <c r="P11" s="236"/>
      <c r="Q11" s="226">
        <v>243</v>
      </c>
      <c r="R11" s="225">
        <v>11</v>
      </c>
    </row>
    <row r="12" spans="1:18" s="76" customFormat="1" ht="36.75" customHeight="1">
      <c r="A12" s="85">
        <v>4</v>
      </c>
      <c r="B12" s="86" t="s">
        <v>1909</v>
      </c>
      <c r="C12" s="228">
        <f>IF(ISERROR(VLOOKUP(B12,'KAYIT LİSTESİ'!$B$4:$H$904,2,0)),"",(VLOOKUP(B12,'KAYIT LİSTESİ'!$B$4:$H$904,2,0)))</f>
        <v>238</v>
      </c>
      <c r="D12" s="87" t="str">
        <f>IF(ISERROR(VLOOKUP(B12,'KAYIT LİSTESİ'!$B$4:$H$904,4,0)),"",(VLOOKUP(B12,'KAYIT LİSTESİ'!$B$4:$H$904,4,0)))</f>
        <v>29.09.1991</v>
      </c>
      <c r="E12" s="185" t="str">
        <f>IF(ISERROR(VLOOKUP(B12,'KAYIT LİSTESİ'!$B$4:$H$904,5,0)),"",(VLOOKUP(B12,'KAYIT LİSTESİ'!$B$4:$H$904,5,0)))</f>
        <v>DAMLA GÖNEN</v>
      </c>
      <c r="F12" s="185" t="str">
        <f>IF(ISERROR(VLOOKUP(B12,'KAYIT LİSTESİ'!$B$4:$H$904,6,0)),"",(VLOOKUP(B12,'KAYIT LİSTESİ'!$B$4:$H$904,6,0)))</f>
        <v>ESKİŞEHİR-ANADOLU ÜNİVERSİTESİ</v>
      </c>
      <c r="G12" s="170" t="s">
        <v>1835</v>
      </c>
      <c r="H12" s="170" t="s">
        <v>1835</v>
      </c>
      <c r="I12" s="170">
        <v>4334</v>
      </c>
      <c r="J12" s="170">
        <f t="shared" si="0"/>
        <v>4334</v>
      </c>
      <c r="K12" s="199">
        <v>4790</v>
      </c>
      <c r="L12" s="199"/>
      <c r="M12" s="199"/>
      <c r="N12" s="433">
        <f t="shared" si="1"/>
        <v>4790</v>
      </c>
      <c r="O12" s="228">
        <v>21</v>
      </c>
      <c r="P12" s="236"/>
      <c r="Q12" s="226">
        <v>251</v>
      </c>
      <c r="R12" s="225">
        <v>12</v>
      </c>
    </row>
    <row r="13" spans="1:18" s="76" customFormat="1" ht="36.75" customHeight="1">
      <c r="A13" s="85">
        <v>5</v>
      </c>
      <c r="B13" s="86" t="s">
        <v>1910</v>
      </c>
      <c r="C13" s="228">
        <f>IF(ISERROR(VLOOKUP(B13,'KAYIT LİSTESİ'!$B$4:$H$904,2,0)),"",(VLOOKUP(B13,'KAYIT LİSTESİ'!$B$4:$H$904,2,0)))</f>
        <v>53</v>
      </c>
      <c r="D13" s="87">
        <f>IF(ISERROR(VLOOKUP(B13,'KAYIT LİSTESİ'!$B$4:$H$904,4,0)),"",(VLOOKUP(B13,'KAYIT LİSTESİ'!$B$4:$H$904,4,0)))</f>
        <v>34634</v>
      </c>
      <c r="E13" s="185" t="str">
        <f>IF(ISERROR(VLOOKUP(B13,'KAYIT LİSTESİ'!$B$4:$H$904,5,0)),"",(VLOOKUP(B13,'KAYIT LİSTESİ'!$B$4:$H$904,5,0)))</f>
        <v>H.BALA ASLAN</v>
      </c>
      <c r="F13" s="185" t="str">
        <f>IF(ISERROR(VLOOKUP(B13,'KAYIT LİSTESİ'!$B$4:$H$904,6,0)),"",(VLOOKUP(B13,'KAYIT LİSTESİ'!$B$4:$H$904,6,0)))</f>
        <v>AYDIN-ADNAN MENDERES ÜNİVERSİTESİ</v>
      </c>
      <c r="G13" s="170" t="s">
        <v>1835</v>
      </c>
      <c r="H13" s="170" t="s">
        <v>1835</v>
      </c>
      <c r="I13" s="170">
        <v>2418</v>
      </c>
      <c r="J13" s="170">
        <f t="shared" si="0"/>
        <v>2418</v>
      </c>
      <c r="K13" s="199">
        <v>3247</v>
      </c>
      <c r="L13" s="199"/>
      <c r="M13" s="199"/>
      <c r="N13" s="433">
        <f t="shared" si="1"/>
        <v>3247</v>
      </c>
      <c r="O13" s="228">
        <v>20</v>
      </c>
      <c r="P13" s="236"/>
      <c r="Q13" s="226">
        <v>259</v>
      </c>
      <c r="R13" s="225">
        <v>13</v>
      </c>
    </row>
    <row r="14" spans="1:18" s="76" customFormat="1" ht="36.75" customHeight="1">
      <c r="A14" s="85">
        <v>6</v>
      </c>
      <c r="B14" s="86" t="s">
        <v>1902</v>
      </c>
      <c r="C14" s="228">
        <f>IF(ISERROR(VLOOKUP(B14,'KAYIT LİSTESİ'!$B$4:$H$904,2,0)),"",(VLOOKUP(B14,'KAYIT LİSTESİ'!$B$4:$H$904,2,0)))</f>
        <v>235</v>
      </c>
      <c r="D14" s="87">
        <f>IF(ISERROR(VLOOKUP(B14,'KAYIT LİSTESİ'!$B$4:$H$904,4,0)),"",(VLOOKUP(B14,'KAYIT LİSTESİ'!$B$4:$H$904,4,0)))</f>
        <v>34661</v>
      </c>
      <c r="E14" s="185" t="str">
        <f>IF(ISERROR(VLOOKUP(B14,'KAYIT LİSTESİ'!$B$4:$H$904,5,0)),"",(VLOOKUP(B14,'KAYIT LİSTESİ'!$B$4:$H$904,5,0)))</f>
        <v>NİCOLE BERMUDEZ</v>
      </c>
      <c r="F14" s="185" t="str">
        <f>IF(ISERROR(VLOOKUP(B14,'KAYIT LİSTESİ'!$B$4:$H$904,6,0)),"",(VLOOKUP(B14,'KAYIT LİSTESİ'!$B$4:$H$904,6,0)))</f>
        <v>İSTANBUL-BOĞAZİÇİ ÜNİVERSİTESİ</v>
      </c>
      <c r="G14" s="170">
        <v>3003</v>
      </c>
      <c r="H14" s="170">
        <v>2879</v>
      </c>
      <c r="I14" s="170">
        <v>2814</v>
      </c>
      <c r="J14" s="170">
        <f t="shared" si="0"/>
        <v>3003</v>
      </c>
      <c r="K14" s="199">
        <v>2829</v>
      </c>
      <c r="L14" s="199"/>
      <c r="M14" s="199"/>
      <c r="N14" s="433">
        <f t="shared" si="1"/>
        <v>3003</v>
      </c>
      <c r="O14" s="228">
        <v>19</v>
      </c>
      <c r="P14" s="236"/>
      <c r="Q14" s="226">
        <v>267</v>
      </c>
      <c r="R14" s="225">
        <v>14</v>
      </c>
    </row>
    <row r="15" spans="1:18" s="76" customFormat="1" ht="36.75" customHeight="1">
      <c r="A15" s="85">
        <v>7</v>
      </c>
      <c r="B15" s="86" t="s">
        <v>1927</v>
      </c>
      <c r="C15" s="228">
        <f>IF(ISERROR(VLOOKUP(B15,'KAYIT LİSTESİ'!$B$4:$H$904,2,0)),"",(VLOOKUP(B15,'KAYIT LİSTESİ'!$B$4:$H$904,2,0)))</f>
        <v>194</v>
      </c>
      <c r="D15" s="87">
        <f>IF(ISERROR(VLOOKUP(B15,'KAYIT LİSTESİ'!$B$4:$H$904,4,0)),"",(VLOOKUP(B15,'KAYIT LİSTESİ'!$B$4:$H$904,4,0)))</f>
        <v>33902</v>
      </c>
      <c r="E15" s="185" t="str">
        <f>IF(ISERROR(VLOOKUP(B15,'KAYIT LİSTESİ'!$B$4:$H$904,5,0)),"",(VLOOKUP(B15,'KAYIT LİSTESİ'!$B$4:$H$904,5,0)))</f>
        <v>MERVE SEVİM KARAMAN</v>
      </c>
      <c r="F15" s="185" t="str">
        <f>IF(ISERROR(VLOOKUP(B15,'KAYIT LİSTESİ'!$B$4:$H$904,6,0)),"",(VLOOKUP(B15,'KAYIT LİSTESİ'!$B$4:$H$904,6,0)))</f>
        <v>ANKARA-HACETTEPE ÜNİVERSİTESİ</v>
      </c>
      <c r="G15" s="170" t="s">
        <v>1835</v>
      </c>
      <c r="H15" s="170">
        <v>2828</v>
      </c>
      <c r="I15" s="170">
        <v>2765</v>
      </c>
      <c r="J15" s="170">
        <f t="shared" si="0"/>
        <v>2828</v>
      </c>
      <c r="K15" s="199" t="s">
        <v>1835</v>
      </c>
      <c r="L15" s="199"/>
      <c r="M15" s="199"/>
      <c r="N15" s="433">
        <f t="shared" si="1"/>
        <v>2828</v>
      </c>
      <c r="O15" s="228">
        <v>18</v>
      </c>
      <c r="P15" s="236"/>
      <c r="Q15" s="226">
        <v>275</v>
      </c>
      <c r="R15" s="225">
        <v>15</v>
      </c>
    </row>
    <row r="16" spans="1:18" s="76" customFormat="1" ht="36.75" customHeight="1">
      <c r="A16" s="85">
        <v>8</v>
      </c>
      <c r="B16" s="86" t="s">
        <v>1905</v>
      </c>
      <c r="C16" s="228">
        <f>IF(ISERROR(VLOOKUP(B16,'KAYIT LİSTESİ'!$B$4:$H$904,2,0)),"",(VLOOKUP(B16,'KAYIT LİSTESİ'!$B$4:$H$904,2,0)))</f>
        <v>135</v>
      </c>
      <c r="D16" s="87">
        <f>IF(ISERROR(VLOOKUP(B16,'KAYIT LİSTESİ'!$B$4:$H$904,4,0)),"",(VLOOKUP(B16,'KAYIT LİSTESİ'!$B$4:$H$904,4,0)))</f>
        <v>33643</v>
      </c>
      <c r="E16" s="185" t="str">
        <f>IF(ISERROR(VLOOKUP(B16,'KAYIT LİSTESİ'!$B$4:$H$904,5,0)),"",(VLOOKUP(B16,'KAYIT LİSTESİ'!$B$4:$H$904,5,0)))</f>
        <v>DERYA KAPLAN</v>
      </c>
      <c r="F16" s="185" t="str">
        <f>IF(ISERROR(VLOOKUP(B16,'KAYIT LİSTESİ'!$B$4:$H$904,6,0)),"",(VLOOKUP(B16,'KAYIT LİSTESİ'!$B$4:$H$904,6,0)))</f>
        <v>KKTC-DOĞU AKDENİZ ÜNİVERSİTESİ</v>
      </c>
      <c r="G16" s="170">
        <v>2242</v>
      </c>
      <c r="H16" s="170">
        <v>2554</v>
      </c>
      <c r="I16" s="170" t="s">
        <v>1835</v>
      </c>
      <c r="J16" s="170">
        <f t="shared" si="0"/>
        <v>2554</v>
      </c>
      <c r="K16" s="199">
        <v>2250</v>
      </c>
      <c r="L16" s="199"/>
      <c r="M16" s="199"/>
      <c r="N16" s="433">
        <f t="shared" si="1"/>
        <v>2554</v>
      </c>
      <c r="O16" s="228">
        <v>17</v>
      </c>
      <c r="P16" s="236"/>
      <c r="Q16" s="226">
        <v>281</v>
      </c>
      <c r="R16" s="225">
        <v>16</v>
      </c>
    </row>
    <row r="17" spans="1:18" s="76" customFormat="1" ht="36.75" customHeight="1">
      <c r="A17" s="85">
        <v>9</v>
      </c>
      <c r="B17" s="86" t="s">
        <v>1903</v>
      </c>
      <c r="C17" s="228">
        <f>IF(ISERROR(VLOOKUP(B17,'KAYIT LİSTESİ'!$B$4:$H$904,2,0)),"",(VLOOKUP(B17,'KAYIT LİSTESİ'!$B$4:$H$904,2,0)))</f>
        <v>176</v>
      </c>
      <c r="D17" s="87">
        <f>IF(ISERROR(VLOOKUP(B17,'KAYIT LİSTESİ'!$B$4:$H$904,4,0)),"",(VLOOKUP(B17,'KAYIT LİSTESİ'!$B$4:$H$904,4,0)))</f>
        <v>33811</v>
      </c>
      <c r="E17" s="185" t="str">
        <f>IF(ISERROR(VLOOKUP(B17,'KAYIT LİSTESİ'!$B$4:$H$904,5,0)),"",(VLOOKUP(B17,'KAYIT LİSTESİ'!$B$4:$H$904,5,0)))</f>
        <v>ELİF BERK</v>
      </c>
      <c r="F17" s="185" t="str">
        <f>IF(ISERROR(VLOOKUP(B17,'KAYIT LİSTESİ'!$B$4:$H$904,6,0)),"",(VLOOKUP(B17,'KAYIT LİSTESİ'!$B$4:$H$904,6,0)))</f>
        <v>KOCAELİ-KOCAELİ ÜNİVERSİTESİ</v>
      </c>
      <c r="G17" s="170">
        <v>2120</v>
      </c>
      <c r="H17" s="170">
        <v>2252</v>
      </c>
      <c r="I17" s="170">
        <v>2207</v>
      </c>
      <c r="J17" s="170">
        <f t="shared" si="0"/>
        <v>2252</v>
      </c>
      <c r="K17" s="199">
        <v>2435</v>
      </c>
      <c r="L17" s="199"/>
      <c r="M17" s="199"/>
      <c r="N17" s="433">
        <f t="shared" si="1"/>
        <v>2435</v>
      </c>
      <c r="O17" s="228">
        <v>16</v>
      </c>
      <c r="P17" s="236"/>
      <c r="Q17" s="226">
        <v>287</v>
      </c>
      <c r="R17" s="225">
        <v>17</v>
      </c>
    </row>
    <row r="18" spans="1:18" s="76" customFormat="1" ht="36.75" customHeight="1">
      <c r="A18" s="85">
        <v>10</v>
      </c>
      <c r="B18" s="86" t="s">
        <v>1920</v>
      </c>
      <c r="C18" s="228">
        <f>IF(ISERROR(VLOOKUP(B18,'KAYIT LİSTESİ'!$B$4:$H$904,2,0)),"",(VLOOKUP(B18,'KAYIT LİSTESİ'!$B$4:$H$904,2,0)))</f>
        <v>93</v>
      </c>
      <c r="D18" s="87">
        <f>IF(ISERROR(VLOOKUP(B18,'KAYIT LİSTESİ'!$B$4:$H$904,4,0)),"",(VLOOKUP(B18,'KAYIT LİSTESİ'!$B$4:$H$904,4,0)))</f>
        <v>0</v>
      </c>
      <c r="E18" s="185" t="str">
        <f>IF(ISERROR(VLOOKUP(B18,'KAYIT LİSTESİ'!$B$4:$H$904,5,0)),"",(VLOOKUP(B18,'KAYIT LİSTESİ'!$B$4:$H$904,5,0)))</f>
        <v>ÖZGE YÜNCÜ</v>
      </c>
      <c r="F18" s="185" t="str">
        <f>IF(ISERROR(VLOOKUP(B18,'KAYIT LİSTESİ'!$B$4:$H$904,6,0)),"",(VLOOKUP(B18,'KAYIT LİSTESİ'!$B$4:$H$904,6,0)))</f>
        <v>KÜTAHYA-DUMLUPINAR ÜNİVERSİTESİ</v>
      </c>
      <c r="G18" s="170">
        <v>1884</v>
      </c>
      <c r="H18" s="170">
        <v>2161</v>
      </c>
      <c r="I18" s="170">
        <v>1768</v>
      </c>
      <c r="J18" s="170">
        <f t="shared" si="0"/>
        <v>2161</v>
      </c>
      <c r="K18" s="199">
        <v>1750</v>
      </c>
      <c r="L18" s="199"/>
      <c r="M18" s="199"/>
      <c r="N18" s="433">
        <f t="shared" si="1"/>
        <v>2161</v>
      </c>
      <c r="O18" s="228">
        <v>15</v>
      </c>
      <c r="P18" s="236"/>
      <c r="Q18" s="226">
        <v>293</v>
      </c>
      <c r="R18" s="225">
        <v>18</v>
      </c>
    </row>
    <row r="19" spans="1:18" s="76" customFormat="1" ht="36.75" customHeight="1">
      <c r="A19" s="85">
        <v>11</v>
      </c>
      <c r="B19" s="86" t="s">
        <v>1928</v>
      </c>
      <c r="C19" s="228">
        <f>IF(ISERROR(VLOOKUP(B19,'KAYIT LİSTESİ'!$B$4:$H$904,2,0)),"",(VLOOKUP(B19,'KAYIT LİSTESİ'!$B$4:$H$904,2,0)))</f>
        <v>203</v>
      </c>
      <c r="D19" s="87">
        <f>IF(ISERROR(VLOOKUP(B19,'KAYIT LİSTESİ'!$B$4:$H$904,4,0)),"",(VLOOKUP(B19,'KAYIT LİSTESİ'!$B$4:$H$904,4,0)))</f>
        <v>35065</v>
      </c>
      <c r="E19" s="185" t="str">
        <f>IF(ISERROR(VLOOKUP(B19,'KAYIT LİSTESİ'!$B$4:$H$904,5,0)),"",(VLOOKUP(B19,'KAYIT LİSTESİ'!$B$4:$H$904,5,0)))</f>
        <v>SANİYE ASLAN</v>
      </c>
      <c r="F19" s="185" t="str">
        <f>IF(ISERROR(VLOOKUP(B19,'KAYIT LİSTESİ'!$B$4:$H$904,6,0)),"",(VLOOKUP(B19,'KAYIT LİSTESİ'!$B$4:$H$904,6,0)))</f>
        <v>MERSİN-MERSİN ÜNİVERSİTESİ</v>
      </c>
      <c r="G19" s="170">
        <v>2045</v>
      </c>
      <c r="H19" s="170">
        <v>2102</v>
      </c>
      <c r="I19" s="170">
        <v>1989</v>
      </c>
      <c r="J19" s="170">
        <f t="shared" si="0"/>
        <v>2102</v>
      </c>
      <c r="K19" s="199" t="s">
        <v>1835</v>
      </c>
      <c r="L19" s="199"/>
      <c r="M19" s="199"/>
      <c r="N19" s="433">
        <f t="shared" si="1"/>
        <v>2102</v>
      </c>
      <c r="O19" s="228">
        <v>14</v>
      </c>
      <c r="P19" s="236"/>
      <c r="Q19" s="226">
        <v>299</v>
      </c>
      <c r="R19" s="225">
        <v>19</v>
      </c>
    </row>
    <row r="20" spans="1:18" s="76" customFormat="1" ht="36.75" customHeight="1">
      <c r="A20" s="85">
        <v>12</v>
      </c>
      <c r="B20" s="86" t="s">
        <v>1925</v>
      </c>
      <c r="C20" s="228">
        <f>IF(ISERROR(VLOOKUP(B20,'KAYIT LİSTESİ'!$B$4:$H$904,2,0)),"",(VLOOKUP(B20,'KAYIT LİSTESİ'!$B$4:$H$904,2,0)))</f>
        <v>104</v>
      </c>
      <c r="D20" s="87">
        <f>IF(ISERROR(VLOOKUP(B20,'KAYIT LİSTESİ'!$B$4:$H$904,4,0)),"",(VLOOKUP(B20,'KAYIT LİSTESİ'!$B$4:$H$904,4,0)))</f>
        <v>35243</v>
      </c>
      <c r="E20" s="185" t="str">
        <f>IF(ISERROR(VLOOKUP(B20,'KAYIT LİSTESİ'!$B$4:$H$904,5,0)),"",(VLOOKUP(B20,'KAYIT LİSTESİ'!$B$4:$H$904,5,0)))</f>
        <v>VİLDAN GÜVERCİN</v>
      </c>
      <c r="F20" s="185" t="str">
        <f>IF(ISERROR(VLOOKUP(B20,'KAYIT LİSTESİ'!$B$4:$H$904,6,0)),"",(VLOOKUP(B20,'KAYIT LİSTESİ'!$B$4:$H$904,6,0)))</f>
        <v>ANKARA-GAZİ ÜNİVERSİTESİ</v>
      </c>
      <c r="G20" s="170" t="s">
        <v>1835</v>
      </c>
      <c r="H20" s="170">
        <v>1938</v>
      </c>
      <c r="I20" s="170">
        <v>1990</v>
      </c>
      <c r="J20" s="170">
        <f t="shared" si="0"/>
        <v>1990</v>
      </c>
      <c r="K20" s="199" t="s">
        <v>1835</v>
      </c>
      <c r="L20" s="199"/>
      <c r="M20" s="199"/>
      <c r="N20" s="433">
        <f t="shared" si="1"/>
        <v>1990</v>
      </c>
      <c r="O20" s="228">
        <v>13</v>
      </c>
      <c r="P20" s="236"/>
      <c r="Q20" s="226">
        <v>305</v>
      </c>
      <c r="R20" s="225">
        <v>20</v>
      </c>
    </row>
    <row r="21" spans="1:18" s="76" customFormat="1" ht="36.75" customHeight="1">
      <c r="A21" s="85">
        <v>13</v>
      </c>
      <c r="B21" s="86" t="s">
        <v>1929</v>
      </c>
      <c r="C21" s="228">
        <f>IF(ISERROR(VLOOKUP(B21,'KAYIT LİSTESİ'!$B$4:$H$904,2,0)),"",(VLOOKUP(B21,'KAYIT LİSTESİ'!$B$4:$H$904,2,0)))</f>
        <v>68</v>
      </c>
      <c r="D21" s="87">
        <f>IF(ISERROR(VLOOKUP(B21,'KAYIT LİSTESİ'!$B$4:$H$904,4,0)),"",(VLOOKUP(B21,'KAYIT LİSTESİ'!$B$4:$H$904,4,0)))</f>
        <v>34700</v>
      </c>
      <c r="E21" s="185" t="str">
        <f>IF(ISERROR(VLOOKUP(B21,'KAYIT LİSTESİ'!$B$4:$H$904,5,0)),"",(VLOOKUP(B21,'KAYIT LİSTESİ'!$B$4:$H$904,5,0)))</f>
        <v>BÜŞRA DURAN</v>
      </c>
      <c r="F21" s="185" t="str">
        <f>IF(ISERROR(VLOOKUP(B21,'KAYIT LİSTESİ'!$B$4:$H$904,6,0)),"",(VLOOKUP(B21,'KAYIT LİSTESİ'!$B$4:$H$904,6,0)))</f>
        <v>NİĞDE-NİĞDE ÜNİVERSİTESİ</v>
      </c>
      <c r="G21" s="170">
        <v>1953</v>
      </c>
      <c r="H21" s="170">
        <v>1702</v>
      </c>
      <c r="I21" s="170">
        <v>1533</v>
      </c>
      <c r="J21" s="170">
        <f t="shared" si="0"/>
        <v>1953</v>
      </c>
      <c r="K21" s="199">
        <v>1702</v>
      </c>
      <c r="L21" s="199"/>
      <c r="M21" s="199"/>
      <c r="N21" s="433">
        <f t="shared" si="1"/>
        <v>1953</v>
      </c>
      <c r="O21" s="228">
        <v>12</v>
      </c>
      <c r="P21" s="236"/>
      <c r="Q21" s="226"/>
      <c r="R21" s="225"/>
    </row>
    <row r="22" spans="1:18" s="76" customFormat="1" ht="36.75" customHeight="1">
      <c r="A22" s="85">
        <v>14</v>
      </c>
      <c r="B22" s="86" t="s">
        <v>1924</v>
      </c>
      <c r="C22" s="228">
        <f>IF(ISERROR(VLOOKUP(B22,'KAYIT LİSTESİ'!$B$4:$H$904,2,0)),"",(VLOOKUP(B22,'KAYIT LİSTESİ'!$B$4:$H$904,2,0)))</f>
        <v>123</v>
      </c>
      <c r="D22" s="87">
        <f>IF(ISERROR(VLOOKUP(B22,'KAYIT LİSTESİ'!$B$4:$H$904,4,0)),"",(VLOOKUP(B22,'KAYIT LİSTESİ'!$B$4:$H$904,4,0)))</f>
        <v>34515</v>
      </c>
      <c r="E22" s="185" t="str">
        <f>IF(ISERROR(VLOOKUP(B22,'KAYIT LİSTESİ'!$B$4:$H$904,5,0)),"",(VLOOKUP(B22,'KAYIT LİSTESİ'!$B$4:$H$904,5,0)))</f>
        <v xml:space="preserve">EDA PALA </v>
      </c>
      <c r="F22" s="185" t="str">
        <f>IF(ISERROR(VLOOKUP(B22,'KAYIT LİSTESİ'!$B$4:$H$904,6,0)),"",(VLOOKUP(B22,'KAYIT LİSTESİ'!$B$4:$H$904,6,0)))</f>
        <v>ANKARA-ANKARA ÜNİVERSİTESİ</v>
      </c>
      <c r="G22" s="170">
        <v>1917</v>
      </c>
      <c r="H22" s="170" t="s">
        <v>1835</v>
      </c>
      <c r="I22" s="170">
        <v>1918</v>
      </c>
      <c r="J22" s="170">
        <f t="shared" si="0"/>
        <v>1918</v>
      </c>
      <c r="K22" s="199">
        <v>1842</v>
      </c>
      <c r="L22" s="199"/>
      <c r="M22" s="199"/>
      <c r="N22" s="433">
        <f t="shared" si="1"/>
        <v>1918</v>
      </c>
      <c r="O22" s="228">
        <v>11</v>
      </c>
      <c r="P22" s="236"/>
      <c r="Q22" s="226"/>
      <c r="R22" s="225"/>
    </row>
    <row r="23" spans="1:18" s="76" customFormat="1" ht="36.75" customHeight="1">
      <c r="A23" s="85">
        <v>15</v>
      </c>
      <c r="B23" s="86" t="s">
        <v>1900</v>
      </c>
      <c r="C23" s="228">
        <f>IF(ISERROR(VLOOKUP(B23,'KAYIT LİSTESİ'!$B$4:$H$904,2,0)),"",(VLOOKUP(B23,'KAYIT LİSTESİ'!$B$4:$H$904,2,0)))</f>
        <v>37</v>
      </c>
      <c r="D23" s="87">
        <f>IF(ISERROR(VLOOKUP(B23,'KAYIT LİSTESİ'!$B$4:$H$904,4,0)),"",(VLOOKUP(B23,'KAYIT LİSTESİ'!$B$4:$H$904,4,0)))</f>
        <v>33973</v>
      </c>
      <c r="E23" s="185" t="str">
        <f>IF(ISERROR(VLOOKUP(B23,'KAYIT LİSTESİ'!$B$4:$H$904,5,0)),"",(VLOOKUP(B23,'KAYIT LİSTESİ'!$B$4:$H$904,5,0)))</f>
        <v>SEDA ERBAY</v>
      </c>
      <c r="F23" s="185" t="str">
        <f>IF(ISERROR(VLOOKUP(B23,'KAYIT LİSTESİ'!$B$4:$H$904,6,0)),"",(VLOOKUP(B23,'KAYIT LİSTESİ'!$B$4:$H$904,6,0)))</f>
        <v>BURSA-ULUDAĞ ÜNİVERSİTESİ</v>
      </c>
      <c r="G23" s="170">
        <v>1587</v>
      </c>
      <c r="H23" s="170">
        <v>1883</v>
      </c>
      <c r="I23" s="170">
        <v>1806</v>
      </c>
      <c r="J23" s="170">
        <f t="shared" si="0"/>
        <v>1883</v>
      </c>
      <c r="K23" s="199">
        <v>1701</v>
      </c>
      <c r="L23" s="199"/>
      <c r="M23" s="199"/>
      <c r="N23" s="433">
        <f t="shared" si="1"/>
        <v>1883</v>
      </c>
      <c r="O23" s="228">
        <v>10</v>
      </c>
      <c r="P23" s="236"/>
      <c r="Q23" s="226"/>
      <c r="R23" s="225"/>
    </row>
    <row r="24" spans="1:18" s="76" customFormat="1" ht="36.75" customHeight="1">
      <c r="A24" s="85">
        <v>16</v>
      </c>
      <c r="B24" s="86" t="s">
        <v>1908</v>
      </c>
      <c r="C24" s="228">
        <f>IF(ISERROR(VLOOKUP(B24,'KAYIT LİSTESİ'!$B$4:$H$904,2,0)),"",(VLOOKUP(B24,'KAYIT LİSTESİ'!$B$4:$H$904,2,0)))</f>
        <v>20</v>
      </c>
      <c r="D24" s="87">
        <f>IF(ISERROR(VLOOKUP(B24,'KAYIT LİSTESİ'!$B$4:$H$904,4,0)),"",(VLOOKUP(B24,'KAYIT LİSTESİ'!$B$4:$H$904,4,0)))</f>
        <v>32771</v>
      </c>
      <c r="E24" s="185" t="str">
        <f>IF(ISERROR(VLOOKUP(B24,'KAYIT LİSTESİ'!$B$4:$H$904,5,0)),"",(VLOOKUP(B24,'KAYIT LİSTESİ'!$B$4:$H$904,5,0)))</f>
        <v>FATMA ASLAN</v>
      </c>
      <c r="F24" s="185" t="str">
        <f>IF(ISERROR(VLOOKUP(B24,'KAYIT LİSTESİ'!$B$4:$H$904,6,0)),"",(VLOOKUP(B24,'KAYIT LİSTESİ'!$B$4:$H$904,6,0)))</f>
        <v>AĞRI-İBRAHİM ÇEÇEN ÜNİVERSİTESİ</v>
      </c>
      <c r="G24" s="170" t="s">
        <v>1835</v>
      </c>
      <c r="H24" s="170">
        <v>1826</v>
      </c>
      <c r="I24" s="170" t="s">
        <v>1835</v>
      </c>
      <c r="J24" s="170">
        <f t="shared" si="0"/>
        <v>1826</v>
      </c>
      <c r="K24" s="199">
        <v>1298</v>
      </c>
      <c r="L24" s="199"/>
      <c r="M24" s="199"/>
      <c r="N24" s="433">
        <f t="shared" si="1"/>
        <v>1826</v>
      </c>
      <c r="O24" s="228">
        <v>9</v>
      </c>
      <c r="P24" s="236"/>
      <c r="Q24" s="226"/>
      <c r="R24" s="225"/>
    </row>
    <row r="25" spans="1:18" s="76" customFormat="1" ht="36.75" customHeight="1">
      <c r="A25" s="85">
        <v>17</v>
      </c>
      <c r="B25" s="86" t="s">
        <v>1930</v>
      </c>
      <c r="C25" s="228">
        <f>IF(ISERROR(VLOOKUP(B25,'KAYIT LİSTESİ'!$B$4:$H$904,2,0)),"",(VLOOKUP(B25,'KAYIT LİSTESİ'!$B$4:$H$904,2,0)))</f>
        <v>172</v>
      </c>
      <c r="D25" s="87">
        <f>IF(ISERROR(VLOOKUP(B25,'KAYIT LİSTESİ'!$B$4:$H$904,4,0)),"",(VLOOKUP(B25,'KAYIT LİSTESİ'!$B$4:$H$904,4,0)))</f>
        <v>35377</v>
      </c>
      <c r="E25" s="185" t="str">
        <f>IF(ISERROR(VLOOKUP(B25,'KAYIT LİSTESİ'!$B$4:$H$904,5,0)),"",(VLOOKUP(B25,'KAYIT LİSTESİ'!$B$4:$H$904,5,0)))</f>
        <v>TUĞBA ÇELİK</v>
      </c>
      <c r="F25" s="185" t="str">
        <f>IF(ISERROR(VLOOKUP(B25,'KAYIT LİSTESİ'!$B$4:$H$904,6,0)),"",(VLOOKUP(B25,'KAYIT LİSTESİ'!$B$4:$H$904,6,0)))</f>
        <v>İSTANBUL-İSTANBUL ÜNİVERSİTESİ</v>
      </c>
      <c r="G25" s="170">
        <v>1736</v>
      </c>
      <c r="H25" s="170">
        <v>1151</v>
      </c>
      <c r="I25" s="170">
        <v>1336</v>
      </c>
      <c r="J25" s="170">
        <f t="shared" si="0"/>
        <v>1736</v>
      </c>
      <c r="K25" s="199">
        <v>1515</v>
      </c>
      <c r="L25" s="199"/>
      <c r="M25" s="199"/>
      <c r="N25" s="433">
        <f t="shared" si="1"/>
        <v>1736</v>
      </c>
      <c r="O25" s="228">
        <v>8</v>
      </c>
      <c r="P25" s="236"/>
      <c r="Q25" s="226"/>
      <c r="R25" s="225"/>
    </row>
    <row r="26" spans="1:18" s="76" customFormat="1" ht="36.75" customHeight="1">
      <c r="A26" s="85">
        <v>18</v>
      </c>
      <c r="B26" s="86" t="s">
        <v>1921</v>
      </c>
      <c r="C26" s="228">
        <f>IF(ISERROR(VLOOKUP(B26,'KAYIT LİSTESİ'!$B$4:$H$904,2,0)),"",(VLOOKUP(B26,'KAYIT LİSTESİ'!$B$4:$H$904,2,0)))</f>
        <v>80</v>
      </c>
      <c r="D26" s="87">
        <f>IF(ISERROR(VLOOKUP(B26,'KAYIT LİSTESİ'!$B$4:$H$904,4,0)),"",(VLOOKUP(B26,'KAYIT LİSTESİ'!$B$4:$H$904,4,0)))</f>
        <v>34624</v>
      </c>
      <c r="E26" s="185" t="str">
        <f>IF(ISERROR(VLOOKUP(B26,'KAYIT LİSTESİ'!$B$4:$H$904,5,0)),"",(VLOOKUP(B26,'KAYIT LİSTESİ'!$B$4:$H$904,5,0)))</f>
        <v>Mihriban karabalık</v>
      </c>
      <c r="F26" s="185" t="str">
        <f>IF(ISERROR(VLOOKUP(B26,'KAYIT LİSTESİ'!$B$4:$H$904,6,0)),"",(VLOOKUP(B26,'KAYIT LİSTESİ'!$B$4:$H$904,6,0)))</f>
        <v>BURDUR-MEHMET AKİF ERSOY ÜNİVERSİTESİ</v>
      </c>
      <c r="G26" s="170" t="s">
        <v>1835</v>
      </c>
      <c r="H26" s="170" t="s">
        <v>1835</v>
      </c>
      <c r="I26" s="170">
        <v>1641</v>
      </c>
      <c r="J26" s="170">
        <f t="shared" si="0"/>
        <v>1641</v>
      </c>
      <c r="K26" s="199">
        <v>1719</v>
      </c>
      <c r="L26" s="199"/>
      <c r="M26" s="199"/>
      <c r="N26" s="433">
        <f t="shared" si="1"/>
        <v>1719</v>
      </c>
      <c r="O26" s="228">
        <v>7</v>
      </c>
      <c r="P26" s="236"/>
      <c r="Q26" s="226"/>
      <c r="R26" s="225"/>
    </row>
    <row r="27" spans="1:18" s="76" customFormat="1" ht="36.75" customHeight="1">
      <c r="A27" s="85">
        <v>19</v>
      </c>
      <c r="B27" s="86" t="s">
        <v>1906</v>
      </c>
      <c r="C27" s="228">
        <f>IF(ISERROR(VLOOKUP(B27,'KAYIT LİSTESİ'!$B$4:$H$904,2,0)),"",(VLOOKUP(B27,'KAYIT LİSTESİ'!$B$4:$H$904,2,0)))</f>
        <v>270</v>
      </c>
      <c r="D27" s="87">
        <f>IF(ISERROR(VLOOKUP(B27,'KAYIT LİSTESİ'!$B$4:$H$904,4,0)),"",(VLOOKUP(B27,'KAYIT LİSTESİ'!$B$4:$H$904,4,0)))</f>
        <v>35065</v>
      </c>
      <c r="E27" s="185" t="str">
        <f>IF(ISERROR(VLOOKUP(B27,'KAYIT LİSTESİ'!$B$4:$H$904,5,0)),"",(VLOOKUP(B27,'KAYIT LİSTESİ'!$B$4:$H$904,5,0)))</f>
        <v>AYŞEGÜL OCAK</v>
      </c>
      <c r="F27" s="185" t="str">
        <f>IF(ISERROR(VLOOKUP(B27,'KAYIT LİSTESİ'!$B$4:$H$904,6,0)),"",(VLOOKUP(B27,'KAYIT LİSTESİ'!$B$4:$H$904,6,0)))</f>
        <v>MUĞLA-MUĞLA SITKI KOÇMAN ÜNİVERSİTESİ</v>
      </c>
      <c r="G27" s="170">
        <v>1678</v>
      </c>
      <c r="H27" s="170">
        <v>1700</v>
      </c>
      <c r="I27" s="170" t="s">
        <v>1835</v>
      </c>
      <c r="J27" s="170">
        <f t="shared" si="0"/>
        <v>1700</v>
      </c>
      <c r="K27" s="199">
        <v>1490</v>
      </c>
      <c r="L27" s="199"/>
      <c r="M27" s="199"/>
      <c r="N27" s="433">
        <f t="shared" si="1"/>
        <v>1700</v>
      </c>
      <c r="O27" s="228">
        <v>6</v>
      </c>
      <c r="P27" s="236"/>
      <c r="Q27" s="226"/>
      <c r="R27" s="225"/>
    </row>
    <row r="28" spans="1:18" s="76" customFormat="1" ht="36.75" customHeight="1">
      <c r="A28" s="85">
        <v>20</v>
      </c>
      <c r="B28" s="86" t="s">
        <v>1922</v>
      </c>
      <c r="C28" s="228">
        <f>IF(ISERROR(VLOOKUP(B28,'KAYIT LİSTESİ'!$B$4:$H$904,2,0)),"",(VLOOKUP(B28,'KAYIT LİSTESİ'!$B$4:$H$904,2,0)))</f>
        <v>155</v>
      </c>
      <c r="D28" s="87">
        <f>IF(ISERROR(VLOOKUP(B28,'KAYIT LİSTESİ'!$B$4:$H$904,4,0)),"",(VLOOKUP(B28,'KAYIT LİSTESİ'!$B$4:$H$904,4,0)))</f>
        <v>35260</v>
      </c>
      <c r="E28" s="185" t="str">
        <f>IF(ISERROR(VLOOKUP(B28,'KAYIT LİSTESİ'!$B$4:$H$904,5,0)),"",(VLOOKUP(B28,'KAYIT LİSTESİ'!$B$4:$H$904,5,0)))</f>
        <v>ŞEYMA N. GÜLSEVER</v>
      </c>
      <c r="F28" s="185" t="str">
        <f>IF(ISERROR(VLOOKUP(B28,'KAYIT LİSTESİ'!$B$4:$H$904,6,0)),"",(VLOOKUP(B28,'KAYIT LİSTESİ'!$B$4:$H$904,6,0)))</f>
        <v>SİVAS-CUMHURİYET ÜNİVERSİTESİ</v>
      </c>
      <c r="G28" s="170">
        <v>1668</v>
      </c>
      <c r="H28" s="170">
        <v>1566</v>
      </c>
      <c r="I28" s="170" t="s">
        <v>1835</v>
      </c>
      <c r="J28" s="170">
        <f t="shared" si="0"/>
        <v>1668</v>
      </c>
      <c r="K28" s="199">
        <v>1602</v>
      </c>
      <c r="L28" s="199"/>
      <c r="M28" s="199"/>
      <c r="N28" s="433">
        <f t="shared" si="1"/>
        <v>1668</v>
      </c>
      <c r="O28" s="228">
        <v>5</v>
      </c>
      <c r="P28" s="236"/>
      <c r="Q28" s="226"/>
      <c r="R28" s="225"/>
    </row>
    <row r="29" spans="1:18" s="76" customFormat="1" ht="36.75" customHeight="1">
      <c r="A29" s="85">
        <v>21</v>
      </c>
      <c r="B29" s="86" t="s">
        <v>1923</v>
      </c>
      <c r="C29" s="228">
        <f>IF(ISERROR(VLOOKUP(B29,'KAYIT LİSTESİ'!$B$4:$H$904,2,0)),"",(VLOOKUP(B29,'KAYIT LİSTESİ'!$B$4:$H$904,2,0)))</f>
        <v>64</v>
      </c>
      <c r="D29" s="87">
        <f>IF(ISERROR(VLOOKUP(B29,'KAYIT LİSTESİ'!$B$4:$H$904,4,0)),"",(VLOOKUP(B29,'KAYIT LİSTESİ'!$B$4:$H$904,4,0)))</f>
        <v>35118</v>
      </c>
      <c r="E29" s="185" t="str">
        <f>IF(ISERROR(VLOOKUP(B29,'KAYIT LİSTESİ'!$B$4:$H$904,5,0)),"",(VLOOKUP(B29,'KAYIT LİSTESİ'!$B$4:$H$904,5,0)))</f>
        <v>METHİYE IŞIK</v>
      </c>
      <c r="F29" s="185" t="str">
        <f>IF(ISERROR(VLOOKUP(B29,'KAYIT LİSTESİ'!$B$4:$H$904,6,0)),"",(VLOOKUP(B29,'KAYIT LİSTESİ'!$B$4:$H$904,6,0)))</f>
        <v>KAYSERİ-ERCİYES ÜNİVERSİTESİ</v>
      </c>
      <c r="G29" s="170" t="s">
        <v>1835</v>
      </c>
      <c r="H29" s="170" t="s">
        <v>1835</v>
      </c>
      <c r="I29" s="170">
        <v>1566</v>
      </c>
      <c r="J29" s="170">
        <f t="shared" si="0"/>
        <v>1566</v>
      </c>
      <c r="K29" s="199" t="s">
        <v>1835</v>
      </c>
      <c r="L29" s="199"/>
      <c r="M29" s="199"/>
      <c r="N29" s="433">
        <f t="shared" si="1"/>
        <v>1566</v>
      </c>
      <c r="O29" s="228">
        <v>4</v>
      </c>
      <c r="P29" s="236"/>
      <c r="Q29" s="226"/>
      <c r="R29" s="225"/>
    </row>
    <row r="30" spans="1:18" s="76" customFormat="1" ht="36.75" customHeight="1">
      <c r="A30" s="85">
        <v>22</v>
      </c>
      <c r="B30" s="86" t="s">
        <v>1907</v>
      </c>
      <c r="C30" s="228">
        <f>IF(ISERROR(VLOOKUP(B30,'KAYIT LİSTESİ'!$B$4:$H$904,2,0)),"",(VLOOKUP(B30,'KAYIT LİSTESİ'!$B$4:$H$904,2,0)))</f>
        <v>498</v>
      </c>
      <c r="D30" s="87">
        <f>IF(ISERROR(VLOOKUP(B30,'KAYIT LİSTESİ'!$B$4:$H$904,4,0)),"",(VLOOKUP(B30,'KAYIT LİSTESİ'!$B$4:$H$904,4,0)))</f>
        <v>34764</v>
      </c>
      <c r="E30" s="185" t="str">
        <f>IF(ISERROR(VLOOKUP(B30,'KAYIT LİSTESİ'!$B$4:$H$904,5,0)),"",(VLOOKUP(B30,'KAYIT LİSTESİ'!$B$4:$H$904,5,0)))</f>
        <v>NAZMİYE ÇETİNKAYA</v>
      </c>
      <c r="F30" s="185" t="str">
        <f>IF(ISERROR(VLOOKUP(B30,'KAYIT LİSTESİ'!$B$4:$H$904,6,0)),"",(VLOOKUP(B30,'KAYIT LİSTESİ'!$B$4:$H$904,6,0)))</f>
        <v>İSTANBUL-MARMARA ÜNİVERSİTESİ</v>
      </c>
      <c r="G30" s="170" t="s">
        <v>1835</v>
      </c>
      <c r="H30" s="170">
        <v>1497</v>
      </c>
      <c r="I30" s="170">
        <v>1554</v>
      </c>
      <c r="J30" s="170">
        <f t="shared" si="0"/>
        <v>1554</v>
      </c>
      <c r="K30" s="199">
        <v>1507</v>
      </c>
      <c r="L30" s="199"/>
      <c r="M30" s="199"/>
      <c r="N30" s="433">
        <f t="shared" si="1"/>
        <v>1554</v>
      </c>
      <c r="O30" s="228">
        <v>3</v>
      </c>
      <c r="P30" s="236"/>
      <c r="Q30" s="226"/>
      <c r="R30" s="225"/>
    </row>
    <row r="31" spans="1:18" s="76" customFormat="1" ht="36.75" customHeight="1">
      <c r="A31" s="85" t="s">
        <v>1827</v>
      </c>
      <c r="B31" s="86" t="s">
        <v>1901</v>
      </c>
      <c r="C31" s="228">
        <f>IF(ISERROR(VLOOKUP(B31,'KAYIT LİSTESİ'!$B$4:$H$904,2,0)),"",(VLOOKUP(B31,'KAYIT LİSTESİ'!$B$4:$H$904,2,0)))</f>
        <v>221</v>
      </c>
      <c r="D31" s="87">
        <f>IF(ISERROR(VLOOKUP(B31,'KAYIT LİSTESİ'!$B$4:$H$904,4,0)),"",(VLOOKUP(B31,'KAYIT LİSTESİ'!$B$4:$H$904,4,0)))</f>
        <v>34332</v>
      </c>
      <c r="E31" s="185" t="str">
        <f>IF(ISERROR(VLOOKUP(B31,'KAYIT LİSTESİ'!$B$4:$H$904,5,0)),"",(VLOOKUP(B31,'KAYIT LİSTESİ'!$B$4:$H$904,5,0)))</f>
        <v>ÇİĞDEM BOZKURT</v>
      </c>
      <c r="F31" s="185" t="str">
        <f>IF(ISERROR(VLOOKUP(B31,'KAYIT LİSTESİ'!$B$4:$H$904,6,0)),"",(VLOOKUP(B31,'KAYIT LİSTESİ'!$B$4:$H$904,6,0)))</f>
        <v>BOLU-ABAN İZZET BAYSAL ÜNİVERSİTESİ</v>
      </c>
      <c r="G31" s="170"/>
      <c r="H31" s="170"/>
      <c r="I31" s="170"/>
      <c r="J31" s="170"/>
      <c r="K31" s="199"/>
      <c r="L31" s="199"/>
      <c r="M31" s="199"/>
      <c r="N31" s="433" t="s">
        <v>1826</v>
      </c>
      <c r="O31" s="228"/>
      <c r="P31" s="236"/>
      <c r="Q31" s="226"/>
      <c r="R31" s="225"/>
    </row>
    <row r="32" spans="1:18" s="76" customFormat="1" ht="36.75" customHeight="1">
      <c r="A32" s="85" t="s">
        <v>1827</v>
      </c>
      <c r="B32" s="86" t="s">
        <v>1904</v>
      </c>
      <c r="C32" s="228">
        <f>IF(ISERROR(VLOOKUP(B32,'KAYIT LİSTESİ'!$B$4:$H$904,2,0)),"",(VLOOKUP(B32,'KAYIT LİSTESİ'!$B$4:$H$904,2,0)))</f>
        <v>187</v>
      </c>
      <c r="D32" s="87">
        <f>IF(ISERROR(VLOOKUP(B32,'KAYIT LİSTESİ'!$B$4:$H$904,4,0)),"",(VLOOKUP(B32,'KAYIT LİSTESİ'!$B$4:$H$904,4,0)))</f>
        <v>32850</v>
      </c>
      <c r="E32" s="185" t="str">
        <f>IF(ISERROR(VLOOKUP(B32,'KAYIT LİSTESİ'!$B$4:$H$904,5,0)),"",(VLOOKUP(B32,'KAYIT LİSTESİ'!$B$4:$H$904,5,0)))</f>
        <v>GAMZE YURDUNKULU</v>
      </c>
      <c r="F32" s="185" t="str">
        <f>IF(ISERROR(VLOOKUP(B32,'KAYIT LİSTESİ'!$B$4:$H$904,6,0)),"",(VLOOKUP(B32,'KAYIT LİSTESİ'!$B$4:$H$904,6,0)))</f>
        <v>İZMİR- EGE ÜNİVERSİTESİ</v>
      </c>
      <c r="G32" s="170"/>
      <c r="H32" s="170"/>
      <c r="I32" s="170"/>
      <c r="J32" s="170"/>
      <c r="K32" s="199"/>
      <c r="L32" s="199"/>
      <c r="M32" s="199"/>
      <c r="N32" s="433" t="s">
        <v>1826</v>
      </c>
      <c r="O32" s="228"/>
      <c r="P32" s="236"/>
      <c r="Q32" s="226"/>
      <c r="R32" s="225"/>
    </row>
    <row r="33" spans="1:18" s="76" customFormat="1" ht="36.75" customHeight="1">
      <c r="A33" s="85"/>
      <c r="B33" s="86" t="s">
        <v>1912</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ref="J33:J44" si="2">MAX(G33:I33)</f>
        <v>0</v>
      </c>
      <c r="K33" s="199"/>
      <c r="L33" s="199"/>
      <c r="M33" s="199"/>
      <c r="N33" s="183">
        <f t="shared" ref="N33:N44" si="3">MAX(G33:M33)</f>
        <v>0</v>
      </c>
      <c r="O33" s="228"/>
      <c r="P33" s="236"/>
      <c r="Q33" s="226">
        <v>311</v>
      </c>
      <c r="R33" s="225">
        <v>21</v>
      </c>
    </row>
    <row r="34" spans="1:18" s="76" customFormat="1" ht="36.75" customHeight="1">
      <c r="A34" s="85"/>
      <c r="B34" s="86" t="s">
        <v>1913</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1914</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1915</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1916</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1917</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1918</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1919</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435</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436</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437</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438</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6:18">
      <c r="Q49" s="227">
        <v>477</v>
      </c>
      <c r="R49" s="78">
        <v>53</v>
      </c>
    </row>
    <row r="50" spans="6:18">
      <c r="Q50" s="227">
        <v>481</v>
      </c>
      <c r="R50" s="78">
        <v>54</v>
      </c>
    </row>
    <row r="51" spans="6:18" hidden="1">
      <c r="Q51" s="227">
        <v>485</v>
      </c>
      <c r="R51" s="78">
        <v>55</v>
      </c>
    </row>
    <row r="52" spans="6:18" hidden="1">
      <c r="Q52" s="227">
        <v>489</v>
      </c>
      <c r="R52" s="78">
        <v>56</v>
      </c>
    </row>
    <row r="53" spans="6:18" hidden="1">
      <c r="Q53" s="227">
        <v>493</v>
      </c>
      <c r="R53" s="78">
        <v>57</v>
      </c>
    </row>
    <row r="54" spans="6:18" hidden="1">
      <c r="F54" s="3" t="s">
        <v>1315</v>
      </c>
      <c r="Q54" s="227">
        <v>497</v>
      </c>
      <c r="R54" s="78">
        <v>58</v>
      </c>
    </row>
    <row r="55" spans="6:18" ht="25.5" hidden="1">
      <c r="F55" s="3" t="s">
        <v>1377</v>
      </c>
      <c r="Q55" s="227">
        <v>501</v>
      </c>
      <c r="R55" s="78">
        <v>59</v>
      </c>
    </row>
    <row r="56" spans="6:18" ht="25.5" hidden="1">
      <c r="F56" s="3" t="s">
        <v>1269</v>
      </c>
      <c r="Q56" s="227">
        <v>505</v>
      </c>
      <c r="R56" s="78">
        <v>60</v>
      </c>
    </row>
    <row r="57" spans="6:18" hidden="1">
      <c r="F57" s="3" t="s">
        <v>1160</v>
      </c>
      <c r="Q57" s="227">
        <v>509</v>
      </c>
      <c r="R57" s="78">
        <v>61</v>
      </c>
    </row>
    <row r="58" spans="6:18" ht="25.5" hidden="1">
      <c r="F58" s="3" t="s">
        <v>1487</v>
      </c>
      <c r="Q58" s="227">
        <v>513</v>
      </c>
      <c r="R58" s="78">
        <v>62</v>
      </c>
    </row>
    <row r="59" spans="6:18" hidden="1">
      <c r="F59" s="3" t="s">
        <v>1935</v>
      </c>
      <c r="Q59" s="227">
        <v>517</v>
      </c>
      <c r="R59" s="78">
        <v>63</v>
      </c>
    </row>
    <row r="60" spans="6:18" hidden="1">
      <c r="F60" s="3" t="s">
        <v>1263</v>
      </c>
      <c r="Q60" s="227">
        <v>521</v>
      </c>
      <c r="R60" s="78">
        <v>64</v>
      </c>
    </row>
    <row r="61" spans="6:18" hidden="1">
      <c r="F61" s="3" t="s">
        <v>1162</v>
      </c>
      <c r="Q61" s="227">
        <v>525</v>
      </c>
      <c r="R61" s="78">
        <v>65</v>
      </c>
    </row>
    <row r="62" spans="6:18" ht="25.5" hidden="1">
      <c r="F62" s="3" t="s">
        <v>1390</v>
      </c>
      <c r="Q62" s="227">
        <v>529</v>
      </c>
      <c r="R62" s="78">
        <v>66</v>
      </c>
    </row>
    <row r="63" spans="6:18" ht="25.5" hidden="1">
      <c r="F63" s="3" t="s">
        <v>1398</v>
      </c>
      <c r="Q63" s="227">
        <v>533</v>
      </c>
      <c r="R63" s="78">
        <v>67</v>
      </c>
    </row>
    <row r="64" spans="6:18" ht="25.5" hidden="1">
      <c r="F64" s="3" t="s">
        <v>1451</v>
      </c>
      <c r="Q64" s="227">
        <v>537</v>
      </c>
      <c r="R64" s="78">
        <v>68</v>
      </c>
    </row>
    <row r="65" spans="6:18" ht="25.5" hidden="1">
      <c r="F65" s="3" t="s">
        <v>1158</v>
      </c>
      <c r="Q65" s="227">
        <v>541</v>
      </c>
      <c r="R65" s="78">
        <v>69</v>
      </c>
    </row>
    <row r="66" spans="6:18" hidden="1">
      <c r="F66" s="3" t="s">
        <v>1394</v>
      </c>
      <c r="Q66" s="227">
        <v>545</v>
      </c>
      <c r="R66" s="78">
        <v>70</v>
      </c>
    </row>
    <row r="67" spans="6:18" hidden="1">
      <c r="F67" s="3" t="s">
        <v>1455</v>
      </c>
      <c r="Q67" s="227">
        <v>549</v>
      </c>
      <c r="R67" s="78">
        <v>71</v>
      </c>
    </row>
    <row r="68" spans="6:18" hidden="1">
      <c r="F68" s="3" t="s">
        <v>1452</v>
      </c>
      <c r="Q68" s="227">
        <v>553</v>
      </c>
      <c r="R68" s="78">
        <v>72</v>
      </c>
    </row>
    <row r="69" spans="6:18" hidden="1">
      <c r="F69" s="3" t="s">
        <v>1349</v>
      </c>
      <c r="Q69" s="227">
        <v>557</v>
      </c>
      <c r="R69" s="78">
        <v>73</v>
      </c>
    </row>
    <row r="70" spans="6:18" hidden="1">
      <c r="Q70" s="227">
        <v>561</v>
      </c>
      <c r="R70" s="78">
        <v>74</v>
      </c>
    </row>
    <row r="71" spans="6:18">
      <c r="Q71" s="227">
        <v>565</v>
      </c>
      <c r="R71" s="78">
        <v>75</v>
      </c>
    </row>
    <row r="72" spans="6:18">
      <c r="Q72" s="227">
        <v>569</v>
      </c>
      <c r="R72" s="78">
        <v>76</v>
      </c>
    </row>
    <row r="73" spans="6:18">
      <c r="Q73" s="227">
        <v>573</v>
      </c>
      <c r="R73" s="78">
        <v>77</v>
      </c>
    </row>
    <row r="74" spans="6:18">
      <c r="Q74" s="227">
        <v>577</v>
      </c>
      <c r="R74" s="78">
        <v>78</v>
      </c>
    </row>
    <row r="75" spans="6:18">
      <c r="Q75" s="227">
        <v>581</v>
      </c>
      <c r="R75" s="78">
        <v>79</v>
      </c>
    </row>
    <row r="76" spans="6:18">
      <c r="Q76" s="227">
        <v>585</v>
      </c>
      <c r="R76" s="78">
        <v>80</v>
      </c>
    </row>
    <row r="77" spans="6:18">
      <c r="Q77" s="227">
        <v>589</v>
      </c>
      <c r="R77" s="78">
        <v>81</v>
      </c>
    </row>
    <row r="78" spans="6:18">
      <c r="Q78" s="227">
        <v>593</v>
      </c>
      <c r="R78" s="78">
        <v>82</v>
      </c>
    </row>
    <row r="79" spans="6:18">
      <c r="Q79" s="227">
        <v>597</v>
      </c>
      <c r="R79" s="78">
        <v>83</v>
      </c>
    </row>
    <row r="80" spans="6: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32">
    <cfRule type="cellIs" dxfId="24" priority="4" stopIfTrue="1" operator="greaterThan">
      <formula>7029</formula>
    </cfRule>
  </conditionalFormatting>
  <conditionalFormatting sqref="N1:N32 N45:N65536">
    <cfRule type="duplicateValues" dxfId="23" priority="3" stopIfTrue="1"/>
  </conditionalFormatting>
  <conditionalFormatting sqref="F1:F32 F45:F65536">
    <cfRule type="duplicateValues" dxfId="22" priority="2" stopIfTrue="1"/>
  </conditionalFormatting>
  <conditionalFormatting sqref="F1:F1048576">
    <cfRule type="containsText" dxfId="21" priority="1" stopIfTrue="1" operator="containsText" text="FERDİ">
      <formula>NOT(ISERROR(SEARCH("FERDİ",F1)))</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sheetPr>
    <tabColor rgb="FF0070C0"/>
    <pageSetUpPr fitToPage="1"/>
  </sheetPr>
  <dimension ref="A1:U91"/>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5.85546875" style="22" hidden="1"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740</v>
      </c>
      <c r="E3" s="559"/>
      <c r="F3" s="560" t="s">
        <v>304</v>
      </c>
      <c r="G3" s="560"/>
      <c r="H3" s="565" t="str">
        <f>'YARIŞMA PROGRAMI'!E44</f>
        <v>12,58-Nevin YANIT</v>
      </c>
      <c r="I3" s="561"/>
      <c r="J3" s="561"/>
      <c r="K3" s="561"/>
      <c r="L3" s="561"/>
      <c r="M3" s="212" t="s">
        <v>303</v>
      </c>
      <c r="N3" s="562" t="str">
        <f>'YARIŞMA PROGRAMI'!F44</f>
        <v>13.63-NEVİN YANIT</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PROGRAMI'!B44</f>
        <v>11 Mayıs 2014 - 12.10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t="s">
        <v>226</v>
      </c>
      <c r="N6" s="235"/>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v>245</v>
      </c>
      <c r="C8" s="111" t="s">
        <v>1424</v>
      </c>
      <c r="D8" s="262" t="s">
        <v>1425</v>
      </c>
      <c r="E8" s="171" t="s">
        <v>1418</v>
      </c>
      <c r="F8" s="112">
        <v>1434</v>
      </c>
      <c r="G8" s="238">
        <v>24</v>
      </c>
      <c r="H8" s="21"/>
      <c r="I8" s="66">
        <v>1</v>
      </c>
      <c r="J8" s="200" t="s">
        <v>847</v>
      </c>
      <c r="K8" s="238">
        <v>85</v>
      </c>
      <c r="L8" s="111">
        <v>33844</v>
      </c>
      <c r="M8" s="201" t="s">
        <v>1234</v>
      </c>
      <c r="N8" s="201" t="s">
        <v>1230</v>
      </c>
      <c r="O8" s="112">
        <v>2049</v>
      </c>
      <c r="P8" s="260">
        <v>3</v>
      </c>
      <c r="T8" s="217">
        <v>1174</v>
      </c>
      <c r="U8" s="218">
        <v>93</v>
      </c>
    </row>
    <row r="9" spans="1:21" s="18" customFormat="1" ht="39.75" customHeight="1">
      <c r="A9" s="66">
        <v>2</v>
      </c>
      <c r="B9" s="261">
        <v>47</v>
      </c>
      <c r="C9" s="111">
        <v>34396</v>
      </c>
      <c r="D9" s="262" t="s">
        <v>1203</v>
      </c>
      <c r="E9" s="171" t="s">
        <v>1198</v>
      </c>
      <c r="F9" s="112">
        <v>1454</v>
      </c>
      <c r="G9" s="238">
        <v>23</v>
      </c>
      <c r="H9" s="21"/>
      <c r="I9" s="66">
        <v>2</v>
      </c>
      <c r="J9" s="200" t="s">
        <v>848</v>
      </c>
      <c r="K9" s="238">
        <v>146</v>
      </c>
      <c r="L9" s="111">
        <v>35237</v>
      </c>
      <c r="M9" s="201" t="s">
        <v>1306</v>
      </c>
      <c r="N9" s="201" t="s">
        <v>1300</v>
      </c>
      <c r="O9" s="112" t="s">
        <v>1826</v>
      </c>
      <c r="P9" s="260" t="s">
        <v>1827</v>
      </c>
      <c r="T9" s="217">
        <v>1176</v>
      </c>
      <c r="U9" s="218">
        <v>92</v>
      </c>
    </row>
    <row r="10" spans="1:21" s="18" customFormat="1" ht="39.75" customHeight="1">
      <c r="A10" s="66">
        <v>3</v>
      </c>
      <c r="B10" s="261">
        <v>97</v>
      </c>
      <c r="C10" s="111">
        <v>34793</v>
      </c>
      <c r="D10" s="262" t="s">
        <v>1256</v>
      </c>
      <c r="E10" s="171" t="s">
        <v>1252</v>
      </c>
      <c r="F10" s="112">
        <v>1517</v>
      </c>
      <c r="G10" s="238">
        <v>22</v>
      </c>
      <c r="H10" s="21"/>
      <c r="I10" s="66">
        <v>3</v>
      </c>
      <c r="J10" s="200" t="s">
        <v>849</v>
      </c>
      <c r="K10" s="238">
        <v>195</v>
      </c>
      <c r="L10" s="111">
        <v>35179</v>
      </c>
      <c r="M10" s="201" t="s">
        <v>1358</v>
      </c>
      <c r="N10" s="201" t="s">
        <v>1356</v>
      </c>
      <c r="O10" s="112">
        <v>1863</v>
      </c>
      <c r="P10" s="260">
        <v>1</v>
      </c>
      <c r="T10" s="217">
        <v>1178</v>
      </c>
      <c r="U10" s="218">
        <v>91</v>
      </c>
    </row>
    <row r="11" spans="1:21" s="18" customFormat="1" ht="39.75" customHeight="1">
      <c r="A11" s="66">
        <v>4</v>
      </c>
      <c r="B11" s="261">
        <v>497</v>
      </c>
      <c r="C11" s="111">
        <v>33999</v>
      </c>
      <c r="D11" s="262" t="s">
        <v>1444</v>
      </c>
      <c r="E11" s="171" t="s">
        <v>1439</v>
      </c>
      <c r="F11" s="112">
        <v>1633</v>
      </c>
      <c r="G11" s="238">
        <v>21</v>
      </c>
      <c r="H11" s="21"/>
      <c r="I11" s="66">
        <v>4</v>
      </c>
      <c r="J11" s="200" t="s">
        <v>850</v>
      </c>
      <c r="K11" s="238">
        <v>126</v>
      </c>
      <c r="L11" s="111">
        <v>34470</v>
      </c>
      <c r="M11" s="201" t="s">
        <v>1283</v>
      </c>
      <c r="N11" s="201" t="s">
        <v>1279</v>
      </c>
      <c r="O11" s="112">
        <v>1880</v>
      </c>
      <c r="P11" s="260">
        <v>2</v>
      </c>
      <c r="T11" s="217">
        <v>1180</v>
      </c>
      <c r="U11" s="218">
        <v>90</v>
      </c>
    </row>
    <row r="12" spans="1:21" s="18" customFormat="1" ht="39.75" customHeight="1">
      <c r="A12" s="66">
        <v>5</v>
      </c>
      <c r="B12" s="261">
        <v>91</v>
      </c>
      <c r="C12" s="111">
        <v>0</v>
      </c>
      <c r="D12" s="262" t="s">
        <v>1245</v>
      </c>
      <c r="E12" s="171" t="s">
        <v>1242</v>
      </c>
      <c r="F12" s="112">
        <v>1739</v>
      </c>
      <c r="G12" s="238">
        <v>20</v>
      </c>
      <c r="H12" s="21"/>
      <c r="I12" s="66">
        <v>5</v>
      </c>
      <c r="J12" s="200" t="s">
        <v>851</v>
      </c>
      <c r="K12" s="238">
        <v>31</v>
      </c>
      <c r="L12" s="111">
        <v>33973</v>
      </c>
      <c r="M12" s="201" t="s">
        <v>1182</v>
      </c>
      <c r="N12" s="201" t="s">
        <v>1177</v>
      </c>
      <c r="O12" s="112">
        <v>2114</v>
      </c>
      <c r="P12" s="260">
        <v>5</v>
      </c>
      <c r="T12" s="217">
        <v>1182</v>
      </c>
      <c r="U12" s="218">
        <v>89</v>
      </c>
    </row>
    <row r="13" spans="1:21" s="18" customFormat="1" ht="39.75" customHeight="1">
      <c r="A13" s="66">
        <v>6</v>
      </c>
      <c r="B13" s="261">
        <v>195</v>
      </c>
      <c r="C13" s="111">
        <v>35179</v>
      </c>
      <c r="D13" s="262" t="s">
        <v>1358</v>
      </c>
      <c r="E13" s="171" t="s">
        <v>1356</v>
      </c>
      <c r="F13" s="112">
        <v>1863</v>
      </c>
      <c r="G13" s="238">
        <v>19</v>
      </c>
      <c r="H13" s="21"/>
      <c r="I13" s="66">
        <v>6</v>
      </c>
      <c r="J13" s="200" t="s">
        <v>852</v>
      </c>
      <c r="K13" s="238">
        <v>211</v>
      </c>
      <c r="L13" s="111" t="s">
        <v>1378</v>
      </c>
      <c r="M13" s="201" t="s">
        <v>1379</v>
      </c>
      <c r="N13" s="201" t="s">
        <v>1377</v>
      </c>
      <c r="O13" s="112">
        <v>2050</v>
      </c>
      <c r="P13" s="260">
        <v>4</v>
      </c>
      <c r="T13" s="217">
        <v>1184</v>
      </c>
      <c r="U13" s="218">
        <v>88</v>
      </c>
    </row>
    <row r="14" spans="1:21" s="18" customFormat="1" ht="39.75" customHeight="1">
      <c r="A14" s="66">
        <v>7</v>
      </c>
      <c r="B14" s="261">
        <v>126</v>
      </c>
      <c r="C14" s="111">
        <v>34470</v>
      </c>
      <c r="D14" s="262" t="s">
        <v>1283</v>
      </c>
      <c r="E14" s="171" t="s">
        <v>1279</v>
      </c>
      <c r="F14" s="112">
        <v>1880</v>
      </c>
      <c r="G14" s="238">
        <v>18</v>
      </c>
      <c r="H14" s="21"/>
      <c r="I14" s="230" t="s">
        <v>16</v>
      </c>
      <c r="J14" s="231"/>
      <c r="K14" s="231"/>
      <c r="L14" s="231"/>
      <c r="M14" s="234" t="s">
        <v>226</v>
      </c>
      <c r="N14" s="235"/>
      <c r="O14" s="231"/>
      <c r="P14" s="232"/>
      <c r="T14" s="217">
        <v>1190</v>
      </c>
      <c r="U14" s="218">
        <v>85</v>
      </c>
    </row>
    <row r="15" spans="1:21" s="18" customFormat="1" ht="39.75" customHeight="1">
      <c r="A15" s="66">
        <v>8</v>
      </c>
      <c r="B15" s="261">
        <v>85</v>
      </c>
      <c r="C15" s="111">
        <v>33844</v>
      </c>
      <c r="D15" s="262" t="s">
        <v>1234</v>
      </c>
      <c r="E15" s="171" t="s">
        <v>1230</v>
      </c>
      <c r="F15" s="112">
        <v>2049</v>
      </c>
      <c r="G15" s="238">
        <v>17</v>
      </c>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v>211</v>
      </c>
      <c r="C16" s="111" t="s">
        <v>1378</v>
      </c>
      <c r="D16" s="262" t="s">
        <v>1379</v>
      </c>
      <c r="E16" s="171" t="s">
        <v>1377</v>
      </c>
      <c r="F16" s="112">
        <v>2050</v>
      </c>
      <c r="G16" s="238">
        <v>16</v>
      </c>
      <c r="H16" s="21"/>
      <c r="I16" s="66">
        <v>1</v>
      </c>
      <c r="J16" s="200" t="s">
        <v>853</v>
      </c>
      <c r="K16" s="238">
        <v>142</v>
      </c>
      <c r="L16" s="111">
        <v>34363</v>
      </c>
      <c r="M16" s="201" t="s">
        <v>1294</v>
      </c>
      <c r="N16" s="201" t="s">
        <v>1290</v>
      </c>
      <c r="O16" s="432" t="s">
        <v>2051</v>
      </c>
      <c r="P16" s="260" t="s">
        <v>1827</v>
      </c>
      <c r="T16" s="217">
        <v>1194</v>
      </c>
      <c r="U16" s="218">
        <v>83</v>
      </c>
    </row>
    <row r="17" spans="1:21" s="18" customFormat="1" ht="39.75" customHeight="1">
      <c r="A17" s="66">
        <v>10</v>
      </c>
      <c r="B17" s="261">
        <v>31</v>
      </c>
      <c r="C17" s="111">
        <v>33973</v>
      </c>
      <c r="D17" s="262" t="s">
        <v>1182</v>
      </c>
      <c r="E17" s="171" t="s">
        <v>1177</v>
      </c>
      <c r="F17" s="112">
        <v>2114</v>
      </c>
      <c r="G17" s="238">
        <v>15</v>
      </c>
      <c r="H17" s="21"/>
      <c r="I17" s="66">
        <v>2</v>
      </c>
      <c r="J17" s="200" t="s">
        <v>854</v>
      </c>
      <c r="K17" s="238">
        <v>97</v>
      </c>
      <c r="L17" s="111">
        <v>34793</v>
      </c>
      <c r="M17" s="201" t="s">
        <v>1256</v>
      </c>
      <c r="N17" s="201" t="s">
        <v>1252</v>
      </c>
      <c r="O17" s="112">
        <v>1517</v>
      </c>
      <c r="P17" s="260">
        <v>3</v>
      </c>
      <c r="T17" s="217">
        <v>1196</v>
      </c>
      <c r="U17" s="218">
        <v>82</v>
      </c>
    </row>
    <row r="18" spans="1:21" s="18" customFormat="1" ht="39.75" customHeight="1">
      <c r="A18" s="66">
        <v>11</v>
      </c>
      <c r="B18" s="261">
        <v>146</v>
      </c>
      <c r="C18" s="111">
        <v>35237</v>
      </c>
      <c r="D18" s="262" t="s">
        <v>1306</v>
      </c>
      <c r="E18" s="171" t="s">
        <v>1300</v>
      </c>
      <c r="F18" s="112" t="s">
        <v>1826</v>
      </c>
      <c r="G18" s="238">
        <v>14</v>
      </c>
      <c r="H18" s="21"/>
      <c r="I18" s="66">
        <v>3</v>
      </c>
      <c r="J18" s="200" t="s">
        <v>855</v>
      </c>
      <c r="K18" s="238">
        <v>245</v>
      </c>
      <c r="L18" s="111" t="s">
        <v>1424</v>
      </c>
      <c r="M18" s="201" t="s">
        <v>1425</v>
      </c>
      <c r="N18" s="201" t="s">
        <v>1418</v>
      </c>
      <c r="O18" s="112">
        <v>1434</v>
      </c>
      <c r="P18" s="260">
        <v>1</v>
      </c>
      <c r="T18" s="217">
        <v>1198</v>
      </c>
      <c r="U18" s="218">
        <v>81</v>
      </c>
    </row>
    <row r="19" spans="1:21" s="18" customFormat="1" ht="39.75" customHeight="1">
      <c r="A19" s="66" t="s">
        <v>1827</v>
      </c>
      <c r="B19" s="261">
        <v>142</v>
      </c>
      <c r="C19" s="111">
        <v>34363</v>
      </c>
      <c r="D19" s="262" t="s">
        <v>1294</v>
      </c>
      <c r="E19" s="171" t="s">
        <v>1290</v>
      </c>
      <c r="F19" s="432" t="s">
        <v>2051</v>
      </c>
      <c r="G19" s="238"/>
      <c r="H19" s="21"/>
      <c r="I19" s="66">
        <v>4</v>
      </c>
      <c r="J19" s="200" t="s">
        <v>856</v>
      </c>
      <c r="K19" s="238">
        <v>47</v>
      </c>
      <c r="L19" s="111">
        <v>34396</v>
      </c>
      <c r="M19" s="201" t="s">
        <v>1203</v>
      </c>
      <c r="N19" s="201" t="s">
        <v>1198</v>
      </c>
      <c r="O19" s="112">
        <v>1454</v>
      </c>
      <c r="P19" s="260">
        <v>2</v>
      </c>
      <c r="T19" s="217">
        <v>1200</v>
      </c>
      <c r="U19" s="218">
        <v>80</v>
      </c>
    </row>
    <row r="20" spans="1:21" s="18" customFormat="1" ht="39.75" customHeight="1">
      <c r="A20" s="66"/>
      <c r="B20" s="261"/>
      <c r="C20" s="111"/>
      <c r="D20" s="262"/>
      <c r="E20" s="171"/>
      <c r="F20" s="112"/>
      <c r="G20" s="238"/>
      <c r="H20" s="21"/>
      <c r="I20" s="66">
        <v>5</v>
      </c>
      <c r="J20" s="200" t="s">
        <v>857</v>
      </c>
      <c r="K20" s="238">
        <v>497</v>
      </c>
      <c r="L20" s="111">
        <v>33999</v>
      </c>
      <c r="M20" s="201" t="s">
        <v>1444</v>
      </c>
      <c r="N20" s="201" t="s">
        <v>1439</v>
      </c>
      <c r="O20" s="112">
        <v>1633</v>
      </c>
      <c r="P20" s="260">
        <v>4</v>
      </c>
      <c r="T20" s="217">
        <v>1202</v>
      </c>
      <c r="U20" s="218">
        <v>79</v>
      </c>
    </row>
    <row r="21" spans="1:21" s="18" customFormat="1" ht="39.75" customHeight="1">
      <c r="A21" s="66"/>
      <c r="B21" s="261"/>
      <c r="C21" s="111"/>
      <c r="D21" s="262"/>
      <c r="E21" s="171"/>
      <c r="F21" s="112"/>
      <c r="G21" s="238"/>
      <c r="H21" s="21"/>
      <c r="I21" s="66">
        <v>6</v>
      </c>
      <c r="J21" s="200" t="s">
        <v>858</v>
      </c>
      <c r="K21" s="238">
        <v>91</v>
      </c>
      <c r="L21" s="111">
        <v>0</v>
      </c>
      <c r="M21" s="201" t="s">
        <v>1245</v>
      </c>
      <c r="N21" s="201" t="s">
        <v>1242</v>
      </c>
      <c r="O21" s="112">
        <v>1739</v>
      </c>
      <c r="P21" s="260">
        <v>5</v>
      </c>
      <c r="T21" s="217">
        <v>1204</v>
      </c>
      <c r="U21" s="218">
        <v>78</v>
      </c>
    </row>
    <row r="22" spans="1:21" s="18" customFormat="1" ht="39.75" customHeight="1">
      <c r="A22" s="66"/>
      <c r="B22" s="261"/>
      <c r="C22" s="111"/>
      <c r="D22" s="262"/>
      <c r="E22" s="171"/>
      <c r="F22" s="112"/>
      <c r="G22" s="238"/>
      <c r="H22" s="21"/>
      <c r="I22" s="230" t="s">
        <v>17</v>
      </c>
      <c r="J22" s="231"/>
      <c r="K22" s="231"/>
      <c r="L22" s="231"/>
      <c r="M22" s="234" t="s">
        <v>226</v>
      </c>
      <c r="N22" s="235"/>
      <c r="O22" s="231"/>
      <c r="P22" s="232"/>
      <c r="T22" s="217">
        <v>1210</v>
      </c>
      <c r="U22" s="218">
        <v>75</v>
      </c>
    </row>
    <row r="23" spans="1:21" s="18" customFormat="1" ht="39.75" customHeight="1">
      <c r="A23" s="66"/>
      <c r="B23" s="261"/>
      <c r="C23" s="111"/>
      <c r="D23" s="262"/>
      <c r="E23" s="171"/>
      <c r="F23" s="112"/>
      <c r="G23" s="238"/>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c r="B24" s="261"/>
      <c r="C24" s="111"/>
      <c r="D24" s="262"/>
      <c r="E24" s="171"/>
      <c r="F24" s="112"/>
      <c r="G24" s="238"/>
      <c r="H24" s="21"/>
      <c r="I24" s="66">
        <v>1</v>
      </c>
      <c r="J24" s="200" t="s">
        <v>865</v>
      </c>
      <c r="K24" s="238"/>
      <c r="L24" s="111"/>
      <c r="M24" s="201"/>
      <c r="N24" s="201"/>
      <c r="O24" s="112"/>
      <c r="P24" s="260"/>
      <c r="T24" s="217">
        <v>1216</v>
      </c>
      <c r="U24" s="218">
        <v>73</v>
      </c>
    </row>
    <row r="25" spans="1:21" s="18" customFormat="1" ht="39.75" customHeight="1">
      <c r="A25" s="66"/>
      <c r="B25" s="261"/>
      <c r="C25" s="111"/>
      <c r="D25" s="262"/>
      <c r="E25" s="171"/>
      <c r="F25" s="112"/>
      <c r="G25" s="238"/>
      <c r="H25" s="21"/>
      <c r="I25" s="66">
        <v>2</v>
      </c>
      <c r="J25" s="200" t="s">
        <v>866</v>
      </c>
      <c r="K25" s="238"/>
      <c r="L25" s="111"/>
      <c r="M25" s="201"/>
      <c r="N25" s="201"/>
      <c r="O25" s="112"/>
      <c r="P25" s="260"/>
      <c r="T25" s="217">
        <v>1219</v>
      </c>
      <c r="U25" s="218">
        <v>72</v>
      </c>
    </row>
    <row r="26" spans="1:21" s="18" customFormat="1" ht="39.75" customHeight="1">
      <c r="A26" s="66"/>
      <c r="B26" s="261"/>
      <c r="C26" s="111"/>
      <c r="D26" s="262"/>
      <c r="E26" s="171"/>
      <c r="F26" s="112"/>
      <c r="G26" s="238"/>
      <c r="H26" s="21"/>
      <c r="I26" s="66">
        <v>3</v>
      </c>
      <c r="J26" s="200" t="s">
        <v>867</v>
      </c>
      <c r="K26" s="238"/>
      <c r="L26" s="111"/>
      <c r="M26" s="201"/>
      <c r="N26" s="201"/>
      <c r="O26" s="112"/>
      <c r="P26" s="260"/>
      <c r="T26" s="217">
        <v>1222</v>
      </c>
      <c r="U26" s="218">
        <v>71</v>
      </c>
    </row>
    <row r="27" spans="1:21" s="18" customFormat="1" ht="39.75" customHeight="1">
      <c r="A27" s="66"/>
      <c r="B27" s="261"/>
      <c r="C27" s="111"/>
      <c r="D27" s="262"/>
      <c r="E27" s="171"/>
      <c r="F27" s="112"/>
      <c r="G27" s="238"/>
      <c r="H27" s="21"/>
      <c r="I27" s="66">
        <v>4</v>
      </c>
      <c r="J27" s="200" t="s">
        <v>868</v>
      </c>
      <c r="K27" s="238"/>
      <c r="L27" s="111"/>
      <c r="M27" s="201"/>
      <c r="N27" s="201"/>
      <c r="O27" s="112"/>
      <c r="P27" s="260"/>
      <c r="T27" s="217">
        <v>1225</v>
      </c>
      <c r="U27" s="218">
        <v>70</v>
      </c>
    </row>
    <row r="28" spans="1:21" s="18" customFormat="1" ht="39.75" customHeight="1">
      <c r="A28" s="66"/>
      <c r="B28" s="261"/>
      <c r="C28" s="111"/>
      <c r="D28" s="262"/>
      <c r="E28" s="171"/>
      <c r="F28" s="112"/>
      <c r="G28" s="238"/>
      <c r="H28" s="21"/>
      <c r="I28" s="66">
        <v>5</v>
      </c>
      <c r="J28" s="200" t="s">
        <v>869</v>
      </c>
      <c r="K28" s="238"/>
      <c r="L28" s="111"/>
      <c r="M28" s="201"/>
      <c r="N28" s="201"/>
      <c r="O28" s="112"/>
      <c r="P28" s="260"/>
      <c r="T28" s="217">
        <v>1228</v>
      </c>
      <c r="U28" s="218">
        <v>69</v>
      </c>
    </row>
    <row r="29" spans="1:21" s="18" customFormat="1" ht="39.75" customHeight="1">
      <c r="A29" s="541" t="s">
        <v>1839</v>
      </c>
      <c r="B29" s="542"/>
      <c r="C29" s="542"/>
      <c r="D29" s="542"/>
      <c r="E29" s="542"/>
      <c r="F29" s="542"/>
      <c r="G29" s="543"/>
      <c r="H29" s="21"/>
      <c r="I29" s="66">
        <v>6</v>
      </c>
      <c r="J29" s="200" t="s">
        <v>870</v>
      </c>
      <c r="K29" s="238"/>
      <c r="L29" s="111"/>
      <c r="M29" s="201"/>
      <c r="N29" s="201"/>
      <c r="O29" s="112"/>
      <c r="P29" s="260"/>
      <c r="T29" s="217">
        <v>1231</v>
      </c>
      <c r="U29" s="218">
        <v>68</v>
      </c>
    </row>
    <row r="30" spans="1:21" s="18" customFormat="1" ht="39.75" customHeight="1">
      <c r="A30" s="544"/>
      <c r="B30" s="545"/>
      <c r="C30" s="545"/>
      <c r="D30" s="545"/>
      <c r="E30" s="545"/>
      <c r="F30" s="545"/>
      <c r="G30" s="546"/>
      <c r="H30" s="21"/>
      <c r="I30" s="230" t="s">
        <v>302</v>
      </c>
      <c r="J30" s="231"/>
      <c r="K30" s="231"/>
      <c r="L30" s="231"/>
      <c r="M30" s="234" t="s">
        <v>226</v>
      </c>
      <c r="N30" s="235"/>
      <c r="O30" s="231"/>
      <c r="P30" s="232"/>
      <c r="T30" s="217">
        <v>1210</v>
      </c>
      <c r="U30" s="218">
        <v>75</v>
      </c>
    </row>
    <row r="31" spans="1:21" s="18" customFormat="1" ht="39.75" customHeight="1">
      <c r="A31" s="66"/>
      <c r="B31" s="261"/>
      <c r="C31" s="111"/>
      <c r="D31" s="262"/>
      <c r="E31" s="171"/>
      <c r="F31" s="112"/>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c r="B32" s="261"/>
      <c r="C32" s="111"/>
      <c r="D32" s="262"/>
      <c r="E32" s="171"/>
      <c r="F32" s="112"/>
      <c r="G32" s="238"/>
      <c r="H32" s="21"/>
      <c r="I32" s="66">
        <v>1</v>
      </c>
      <c r="J32" s="200" t="s">
        <v>859</v>
      </c>
      <c r="K32" s="238"/>
      <c r="L32" s="111"/>
      <c r="M32" s="201"/>
      <c r="N32" s="201"/>
      <c r="O32" s="112"/>
      <c r="P32" s="260"/>
      <c r="T32" s="217">
        <v>1216</v>
      </c>
      <c r="U32" s="218">
        <v>73</v>
      </c>
    </row>
    <row r="33" spans="1:21" s="18" customFormat="1" ht="39.75" customHeight="1">
      <c r="A33" s="66"/>
      <c r="B33" s="261"/>
      <c r="C33" s="111"/>
      <c r="D33" s="262"/>
      <c r="E33" s="171"/>
      <c r="F33" s="112"/>
      <c r="G33" s="238"/>
      <c r="H33" s="21"/>
      <c r="I33" s="66">
        <v>2</v>
      </c>
      <c r="J33" s="200" t="s">
        <v>860</v>
      </c>
      <c r="K33" s="238"/>
      <c r="L33" s="111"/>
      <c r="M33" s="201"/>
      <c r="N33" s="201"/>
      <c r="O33" s="112"/>
      <c r="P33" s="260"/>
      <c r="T33" s="217">
        <v>1219</v>
      </c>
      <c r="U33" s="218">
        <v>72</v>
      </c>
    </row>
    <row r="34" spans="1:21" s="18" customFormat="1" ht="39.75" customHeight="1">
      <c r="A34" s="66"/>
      <c r="B34" s="261"/>
      <c r="C34" s="111"/>
      <c r="D34" s="262"/>
      <c r="E34" s="171"/>
      <c r="F34" s="112"/>
      <c r="G34" s="238"/>
      <c r="H34" s="21"/>
      <c r="I34" s="66">
        <v>3</v>
      </c>
      <c r="J34" s="200" t="s">
        <v>861</v>
      </c>
      <c r="K34" s="238"/>
      <c r="L34" s="111"/>
      <c r="M34" s="201"/>
      <c r="N34" s="201"/>
      <c r="O34" s="112"/>
      <c r="P34" s="260"/>
      <c r="T34" s="217">
        <v>1222</v>
      </c>
      <c r="U34" s="218">
        <v>71</v>
      </c>
    </row>
    <row r="35" spans="1:21" s="18" customFormat="1" ht="39.75" customHeight="1">
      <c r="A35" s="66"/>
      <c r="B35" s="261"/>
      <c r="C35" s="111"/>
      <c r="D35" s="262"/>
      <c r="E35" s="171"/>
      <c r="F35" s="112"/>
      <c r="G35" s="238"/>
      <c r="H35" s="21"/>
      <c r="I35" s="66">
        <v>4</v>
      </c>
      <c r="J35" s="200" t="s">
        <v>862</v>
      </c>
      <c r="K35" s="238"/>
      <c r="L35" s="111"/>
      <c r="M35" s="201"/>
      <c r="N35" s="201"/>
      <c r="O35" s="112"/>
      <c r="P35" s="260"/>
      <c r="T35" s="217">
        <v>1225</v>
      </c>
      <c r="U35" s="218">
        <v>70</v>
      </c>
    </row>
    <row r="36" spans="1:21" s="18" customFormat="1" ht="39.75" customHeight="1">
      <c r="A36" s="66"/>
      <c r="B36" s="261"/>
      <c r="C36" s="111"/>
      <c r="D36" s="262"/>
      <c r="E36" s="171"/>
      <c r="F36" s="112"/>
      <c r="G36" s="238"/>
      <c r="H36" s="21"/>
      <c r="I36" s="66">
        <v>5</v>
      </c>
      <c r="J36" s="200" t="s">
        <v>863</v>
      </c>
      <c r="K36" s="238"/>
      <c r="L36" s="111"/>
      <c r="M36" s="201"/>
      <c r="N36" s="201"/>
      <c r="O36" s="112"/>
      <c r="P36" s="260"/>
      <c r="T36" s="217">
        <v>1228</v>
      </c>
      <c r="U36" s="218">
        <v>69</v>
      </c>
    </row>
    <row r="37" spans="1:21" s="18" customFormat="1" ht="39.75" customHeight="1">
      <c r="A37" s="66"/>
      <c r="B37" s="261"/>
      <c r="C37" s="111"/>
      <c r="D37" s="262"/>
      <c r="E37" s="171"/>
      <c r="F37" s="112"/>
      <c r="G37" s="238"/>
      <c r="H37" s="21"/>
      <c r="I37" s="66">
        <v>6</v>
      </c>
      <c r="J37" s="200" t="s">
        <v>864</v>
      </c>
      <c r="K37" s="238"/>
      <c r="L37" s="111"/>
      <c r="M37" s="201"/>
      <c r="N37" s="201"/>
      <c r="O37" s="112"/>
      <c r="P37" s="260"/>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c r="T41" s="217">
        <v>1295</v>
      </c>
      <c r="U41" s="218">
        <v>51</v>
      </c>
    </row>
    <row r="42" spans="1:21">
      <c r="T42" s="217">
        <v>1300</v>
      </c>
      <c r="U42" s="218">
        <v>50</v>
      </c>
    </row>
    <row r="43" spans="1:21" ht="25.5" hidden="1">
      <c r="A43" s="22">
        <v>13</v>
      </c>
      <c r="B43" s="22">
        <v>204</v>
      </c>
      <c r="C43" s="20">
        <v>34752</v>
      </c>
      <c r="D43" s="45" t="s">
        <v>1370</v>
      </c>
      <c r="E43" s="45" t="s">
        <v>1367</v>
      </c>
      <c r="F43" s="20">
        <v>2213</v>
      </c>
      <c r="G43" s="23">
        <v>12</v>
      </c>
      <c r="T43" s="217">
        <v>1305</v>
      </c>
      <c r="U43" s="218">
        <v>49</v>
      </c>
    </row>
    <row r="44" spans="1:21" ht="25.5" hidden="1">
      <c r="A44" s="22">
        <v>14</v>
      </c>
      <c r="B44" s="22">
        <v>259</v>
      </c>
      <c r="C44" s="20">
        <v>35065</v>
      </c>
      <c r="D44" s="45" t="s">
        <v>1460</v>
      </c>
      <c r="E44" s="45" t="s">
        <v>1455</v>
      </c>
      <c r="F44" s="20">
        <v>2280</v>
      </c>
      <c r="G44" s="23">
        <v>11</v>
      </c>
      <c r="T44" s="217">
        <v>1310</v>
      </c>
      <c r="U44" s="218">
        <v>48</v>
      </c>
    </row>
    <row r="45" spans="1:21" ht="25.5" hidden="1">
      <c r="A45" s="22">
        <v>15</v>
      </c>
      <c r="B45" s="22">
        <v>5</v>
      </c>
      <c r="C45" s="20">
        <v>34039</v>
      </c>
      <c r="D45" s="45" t="s">
        <v>1154</v>
      </c>
      <c r="E45" s="45" t="s">
        <v>1150</v>
      </c>
      <c r="F45" s="20">
        <v>2286</v>
      </c>
      <c r="G45" s="23">
        <v>10</v>
      </c>
      <c r="T45" s="217">
        <v>1315</v>
      </c>
      <c r="U45" s="218">
        <v>47</v>
      </c>
    </row>
    <row r="46" spans="1:21" ht="25.5" hidden="1">
      <c r="A46" s="22">
        <v>16</v>
      </c>
      <c r="B46" s="22">
        <v>269</v>
      </c>
      <c r="C46" s="20">
        <v>34972</v>
      </c>
      <c r="D46" s="45" t="s">
        <v>1466</v>
      </c>
      <c r="E46" s="45" t="s">
        <v>1462</v>
      </c>
      <c r="F46" s="20">
        <v>2299</v>
      </c>
      <c r="G46" s="23">
        <v>9</v>
      </c>
      <c r="T46" s="217">
        <v>1320</v>
      </c>
      <c r="U46" s="218">
        <v>46</v>
      </c>
    </row>
    <row r="47" spans="1:21" ht="25.5" hidden="1">
      <c r="A47" s="22">
        <v>17</v>
      </c>
      <c r="B47" s="22">
        <v>234</v>
      </c>
      <c r="C47" s="20">
        <v>34040</v>
      </c>
      <c r="D47" s="45" t="s">
        <v>1412</v>
      </c>
      <c r="E47" s="45" t="s">
        <v>1409</v>
      </c>
      <c r="F47" s="20">
        <v>2354</v>
      </c>
      <c r="G47" s="23">
        <v>8</v>
      </c>
      <c r="T47" s="217">
        <v>1325</v>
      </c>
      <c r="U47" s="218">
        <v>45</v>
      </c>
    </row>
    <row r="48" spans="1:21" ht="25.5" hidden="1">
      <c r="A48" s="22">
        <v>18</v>
      </c>
      <c r="B48" s="22">
        <v>117</v>
      </c>
      <c r="C48" s="20">
        <v>0</v>
      </c>
      <c r="D48" s="45" t="s">
        <v>1274</v>
      </c>
      <c r="E48" s="45" t="s">
        <v>1269</v>
      </c>
      <c r="F48" s="20">
        <v>2375</v>
      </c>
      <c r="G48" s="23">
        <v>7</v>
      </c>
      <c r="T48" s="217">
        <v>1330</v>
      </c>
      <c r="U48" s="218">
        <v>44</v>
      </c>
    </row>
    <row r="49" spans="1:21" ht="25.5" hidden="1">
      <c r="A49" s="22" t="s">
        <v>1827</v>
      </c>
      <c r="B49" s="22">
        <v>179</v>
      </c>
      <c r="C49" s="20">
        <v>35360</v>
      </c>
      <c r="D49" s="45" t="s">
        <v>1339</v>
      </c>
      <c r="E49" s="45" t="s">
        <v>1335</v>
      </c>
      <c r="F49" s="20" t="s">
        <v>1845</v>
      </c>
      <c r="T49" s="217">
        <v>1335</v>
      </c>
      <c r="U49" s="218">
        <v>43</v>
      </c>
    </row>
    <row r="50" spans="1:21" hidden="1">
      <c r="A50" s="22" t="s">
        <v>1827</v>
      </c>
      <c r="B50" s="22">
        <v>74</v>
      </c>
      <c r="C50" s="20">
        <v>42260</v>
      </c>
      <c r="D50" s="45" t="s">
        <v>1226</v>
      </c>
      <c r="E50" s="45" t="s">
        <v>1221</v>
      </c>
      <c r="F50" s="20" t="s">
        <v>1845</v>
      </c>
      <c r="T50" s="217">
        <v>1340</v>
      </c>
      <c r="U50" s="218">
        <v>42</v>
      </c>
    </row>
    <row r="51" spans="1:21" ht="25.5" hidden="1">
      <c r="A51" s="22" t="s">
        <v>1827</v>
      </c>
      <c r="B51" s="22">
        <v>107</v>
      </c>
      <c r="C51" s="20">
        <v>35351</v>
      </c>
      <c r="D51" s="45" t="s">
        <v>1265</v>
      </c>
      <c r="E51" s="45" t="s">
        <v>1263</v>
      </c>
      <c r="F51" s="20" t="s">
        <v>1826</v>
      </c>
      <c r="T51" s="217">
        <v>1345</v>
      </c>
      <c r="U51" s="218">
        <v>41</v>
      </c>
    </row>
    <row r="52" spans="1:21" ht="25.5" hidden="1">
      <c r="A52" s="22" t="s">
        <v>1827</v>
      </c>
      <c r="B52" s="22">
        <v>167</v>
      </c>
      <c r="C52" s="20">
        <v>34906</v>
      </c>
      <c r="D52" s="45" t="s">
        <v>1330</v>
      </c>
      <c r="E52" s="45" t="s">
        <v>1327</v>
      </c>
      <c r="F52" s="20" t="s">
        <v>1826</v>
      </c>
      <c r="T52" s="217">
        <v>1350</v>
      </c>
      <c r="U52" s="218">
        <v>40</v>
      </c>
    </row>
    <row r="53" spans="1:21" hidden="1">
      <c r="T53" s="217">
        <v>1355</v>
      </c>
      <c r="U53" s="218">
        <v>39</v>
      </c>
    </row>
    <row r="54" spans="1:21" hidden="1">
      <c r="T54" s="217">
        <v>1365</v>
      </c>
      <c r="U54" s="218">
        <v>38</v>
      </c>
    </row>
    <row r="55" spans="1:21" hidden="1">
      <c r="E55" s="45" t="s">
        <v>1188</v>
      </c>
      <c r="T55" s="217">
        <v>1375</v>
      </c>
      <c r="U55" s="218">
        <v>37</v>
      </c>
    </row>
    <row r="56" spans="1:21" ht="25.5" hidden="1">
      <c r="E56" s="45" t="s">
        <v>1315</v>
      </c>
      <c r="T56" s="217">
        <v>1385</v>
      </c>
      <c r="U56" s="218">
        <v>36</v>
      </c>
    </row>
    <row r="57" spans="1:21" ht="25.5" hidden="1">
      <c r="E57" s="45" t="s">
        <v>1165</v>
      </c>
      <c r="T57" s="217">
        <v>1395</v>
      </c>
      <c r="U57" s="218">
        <v>35</v>
      </c>
    </row>
    <row r="58" spans="1:21" ht="25.5" hidden="1">
      <c r="E58" s="45" t="s">
        <v>1209</v>
      </c>
      <c r="T58" s="217">
        <v>1405</v>
      </c>
      <c r="U58" s="218">
        <v>34</v>
      </c>
    </row>
    <row r="59" spans="1:21" hidden="1">
      <c r="E59" s="45" t="s">
        <v>1160</v>
      </c>
      <c r="T59" s="217">
        <v>1415</v>
      </c>
      <c r="U59" s="218">
        <v>33</v>
      </c>
    </row>
    <row r="60" spans="1:21" ht="25.5" hidden="1">
      <c r="E60" s="45" t="s">
        <v>1487</v>
      </c>
      <c r="T60" s="217">
        <v>1425</v>
      </c>
      <c r="U60" s="218">
        <v>32</v>
      </c>
    </row>
    <row r="61" spans="1:21" hidden="1">
      <c r="E61" s="45" t="s">
        <v>1350</v>
      </c>
      <c r="T61" s="217">
        <v>1435</v>
      </c>
      <c r="U61" s="218">
        <v>31</v>
      </c>
    </row>
    <row r="62" spans="1:21" ht="25.5" hidden="1">
      <c r="E62" s="45" t="s">
        <v>1935</v>
      </c>
      <c r="T62" s="217">
        <v>1445</v>
      </c>
      <c r="U62" s="218">
        <v>30</v>
      </c>
    </row>
    <row r="63" spans="1:21" ht="25.5" hidden="1">
      <c r="E63" s="45" t="s">
        <v>1401</v>
      </c>
      <c r="T63" s="217">
        <v>1455</v>
      </c>
      <c r="U63" s="218">
        <v>29</v>
      </c>
    </row>
    <row r="64" spans="1:21" ht="25.5" hidden="1">
      <c r="E64" s="45" t="s">
        <v>1162</v>
      </c>
      <c r="T64" s="217">
        <v>1465</v>
      </c>
      <c r="U64" s="218">
        <v>28</v>
      </c>
    </row>
    <row r="65" spans="5:21" ht="25.5" hidden="1">
      <c r="E65" s="45" t="s">
        <v>1390</v>
      </c>
      <c r="T65" s="217">
        <v>1475</v>
      </c>
      <c r="U65" s="218">
        <v>27</v>
      </c>
    </row>
    <row r="66" spans="5:21" ht="25.5" hidden="1">
      <c r="E66" s="45" t="s">
        <v>1398</v>
      </c>
      <c r="T66" s="217">
        <v>1485</v>
      </c>
      <c r="U66" s="218">
        <v>26</v>
      </c>
    </row>
    <row r="67" spans="5:21" ht="25.5" hidden="1">
      <c r="E67" s="45" t="s">
        <v>1451</v>
      </c>
      <c r="T67" s="217">
        <v>1495</v>
      </c>
      <c r="U67" s="218">
        <v>25</v>
      </c>
    </row>
    <row r="68" spans="5:21" ht="25.5" hidden="1">
      <c r="E68" s="45" t="s">
        <v>1158</v>
      </c>
      <c r="T68" s="217">
        <v>1505</v>
      </c>
      <c r="U68" s="218">
        <v>24</v>
      </c>
    </row>
    <row r="69" spans="5:21" hidden="1">
      <c r="E69" s="45" t="s">
        <v>1394</v>
      </c>
      <c r="T69" s="217">
        <v>1515</v>
      </c>
      <c r="U69" s="218">
        <v>23</v>
      </c>
    </row>
    <row r="70" spans="5:21" ht="25.5" hidden="1">
      <c r="E70" s="45" t="s">
        <v>1452</v>
      </c>
      <c r="T70" s="217">
        <v>1525</v>
      </c>
      <c r="U70" s="218">
        <v>22</v>
      </c>
    </row>
    <row r="71" spans="5:21" ht="25.5" hidden="1">
      <c r="E71" s="45" t="s">
        <v>1349</v>
      </c>
      <c r="T71" s="217">
        <v>1535</v>
      </c>
      <c r="U71" s="218">
        <v>21</v>
      </c>
    </row>
    <row r="72" spans="5:21" ht="25.5" hidden="1">
      <c r="E72" s="45" t="s">
        <v>1364</v>
      </c>
      <c r="T72" s="217">
        <v>1545</v>
      </c>
      <c r="U72" s="218">
        <v>20</v>
      </c>
    </row>
    <row r="73" spans="5:21" hidden="1">
      <c r="T73" s="217">
        <v>1555</v>
      </c>
      <c r="U73" s="218">
        <v>19</v>
      </c>
    </row>
    <row r="74" spans="5:21" hidden="1">
      <c r="T74" s="217">
        <v>1565</v>
      </c>
      <c r="U74" s="218">
        <v>18</v>
      </c>
    </row>
    <row r="75" spans="5:21" hidden="1">
      <c r="T75" s="217">
        <v>1575</v>
      </c>
      <c r="U75" s="218">
        <v>17</v>
      </c>
    </row>
    <row r="76" spans="5:21" hidden="1">
      <c r="T76" s="217">
        <v>1585</v>
      </c>
      <c r="U76" s="218">
        <v>16</v>
      </c>
    </row>
    <row r="77" spans="5:21">
      <c r="T77" s="217">
        <v>1595</v>
      </c>
      <c r="U77" s="218">
        <v>15</v>
      </c>
    </row>
    <row r="78" spans="5:21">
      <c r="T78" s="217">
        <v>1605</v>
      </c>
      <c r="U78" s="218">
        <v>14</v>
      </c>
    </row>
    <row r="79" spans="5:21">
      <c r="T79" s="217">
        <v>1615</v>
      </c>
      <c r="U79" s="218">
        <v>13</v>
      </c>
    </row>
    <row r="80" spans="5:21">
      <c r="T80" s="217">
        <v>1625</v>
      </c>
      <c r="U80" s="218">
        <v>12</v>
      </c>
    </row>
    <row r="81" spans="20:21">
      <c r="T81" s="217">
        <v>1645</v>
      </c>
      <c r="U81" s="218">
        <v>11</v>
      </c>
    </row>
    <row r="82" spans="20:21">
      <c r="T82" s="217">
        <v>1665</v>
      </c>
      <c r="U82" s="218">
        <v>10</v>
      </c>
    </row>
    <row r="83" spans="20:21">
      <c r="T83" s="217">
        <v>1685</v>
      </c>
      <c r="U83" s="218">
        <v>9</v>
      </c>
    </row>
    <row r="84" spans="20:21">
      <c r="T84" s="217">
        <v>1705</v>
      </c>
      <c r="U84" s="218">
        <v>8</v>
      </c>
    </row>
    <row r="85" spans="20:21">
      <c r="T85" s="217">
        <v>1725</v>
      </c>
      <c r="U85" s="218">
        <v>7</v>
      </c>
    </row>
    <row r="86" spans="20:21">
      <c r="T86" s="217">
        <v>1745</v>
      </c>
      <c r="U86" s="218">
        <v>6</v>
      </c>
    </row>
    <row r="87" spans="20:21">
      <c r="T87" s="217">
        <v>1765</v>
      </c>
      <c r="U87" s="218">
        <v>5</v>
      </c>
    </row>
    <row r="88" spans="20:21">
      <c r="T88" s="217">
        <v>1785</v>
      </c>
      <c r="U88" s="218">
        <v>4</v>
      </c>
    </row>
    <row r="89" spans="20:21">
      <c r="T89" s="217">
        <v>1805</v>
      </c>
      <c r="U89" s="218">
        <v>3</v>
      </c>
    </row>
    <row r="90" spans="20:21">
      <c r="T90" s="217">
        <v>1825</v>
      </c>
      <c r="U90" s="218">
        <v>2</v>
      </c>
    </row>
    <row r="91" spans="20:21">
      <c r="T91" s="217">
        <v>1845</v>
      </c>
      <c r="U91" s="218">
        <v>1</v>
      </c>
    </row>
  </sheetData>
  <mergeCells count="19">
    <mergeCell ref="A4:C4"/>
    <mergeCell ref="A1:P1"/>
    <mergeCell ref="A2:P2"/>
    <mergeCell ref="A3:C3"/>
    <mergeCell ref="D3:E3"/>
    <mergeCell ref="F3:G3"/>
    <mergeCell ref="H3:L3"/>
    <mergeCell ref="N3:P3"/>
    <mergeCell ref="D4:E4"/>
    <mergeCell ref="N4:P4"/>
    <mergeCell ref="A29:G30"/>
    <mergeCell ref="N5:P5"/>
    <mergeCell ref="A6:A7"/>
    <mergeCell ref="B6:B7"/>
    <mergeCell ref="C6:C7"/>
    <mergeCell ref="D6:D7"/>
    <mergeCell ref="E6:E7"/>
    <mergeCell ref="F6:F7"/>
    <mergeCell ref="G6:G7"/>
  </mergeCells>
  <conditionalFormatting sqref="F8:F28 F31:F37">
    <cfRule type="cellIs" dxfId="20" priority="7" stopIfTrue="1" operator="between">
      <formula>1250</formula>
      <formula>1363</formula>
    </cfRule>
  </conditionalFormatting>
  <conditionalFormatting sqref="E1:E7 E20:E28 E31:E65536">
    <cfRule type="duplicateValues" dxfId="19" priority="6" stopIfTrue="1"/>
  </conditionalFormatting>
  <conditionalFormatting sqref="E1:E28 E31:E65536">
    <cfRule type="duplicateValues" dxfId="18" priority="5" stopIfTrue="1"/>
  </conditionalFormatting>
  <conditionalFormatting sqref="E29:E30">
    <cfRule type="containsText" dxfId="17" priority="4" stopIfTrue="1" operator="containsText" text="FERDİ">
      <formula>NOT(ISERROR(SEARCH("FERDİ",E29)))</formula>
    </cfRule>
  </conditionalFormatting>
  <conditionalFormatting sqref="E29:E30">
    <cfRule type="containsText" dxfId="16" priority="1" stopIfTrue="1" operator="containsText" text="FERDİ">
      <formula>NOT(ISERROR(SEARCH("FERDİ",E29)))</formula>
    </cfRule>
    <cfRule type="duplicateValues" dxfId="15" priority="2" stopIfTrue="1"/>
    <cfRule type="duplicateValues" dxfId="14" priority="3" stopIfTrue="1"/>
  </conditionalFormatting>
  <printOptions horizontalCentered="1"/>
  <pageMargins left="0.27559055118110237" right="0.19685039370078741" top="0.53" bottom="0.35433070866141736" header="0.39370078740157483" footer="0.27559055118110237"/>
  <pageSetup paperSize="9" scale="5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sheetPr>
    <tabColor rgb="FF0070C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2.8554687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393</v>
      </c>
      <c r="E3" s="579"/>
      <c r="F3" s="186"/>
      <c r="G3" s="580" t="s">
        <v>304</v>
      </c>
      <c r="H3" s="580"/>
      <c r="I3" s="584" t="str">
        <f>'YARIŞMA PROGRAMI'!E43</f>
        <v>13,95-Sevim Sinmez SERBEST</v>
      </c>
      <c r="J3" s="584"/>
      <c r="K3" s="581" t="s">
        <v>388</v>
      </c>
      <c r="L3" s="581"/>
      <c r="M3" s="583" t="str">
        <f>'YARIŞMA PROGRAMI'!F43</f>
        <v>13.42-SEVİM SİNMEZ</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PROGRAMI'!B43</f>
        <v>11 Mayıs 2014 - 13.00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35</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79">
        <v>1</v>
      </c>
      <c r="H7" s="279">
        <v>2</v>
      </c>
      <c r="I7" s="279">
        <v>3</v>
      </c>
      <c r="J7" s="278" t="s">
        <v>225</v>
      </c>
      <c r="K7" s="279">
        <v>4</v>
      </c>
      <c r="L7" s="279">
        <v>5</v>
      </c>
      <c r="M7" s="279">
        <v>6</v>
      </c>
      <c r="N7" s="568"/>
      <c r="O7" s="568"/>
      <c r="P7" s="568"/>
      <c r="Q7" s="226">
        <v>211</v>
      </c>
      <c r="R7" s="225">
        <v>7</v>
      </c>
    </row>
    <row r="8" spans="1:18" s="76" customFormat="1" ht="36.75" customHeight="1">
      <c r="A8" s="85">
        <v>1</v>
      </c>
      <c r="B8" s="86" t="s">
        <v>1877</v>
      </c>
      <c r="C8" s="228">
        <v>140</v>
      </c>
      <c r="D8" s="87">
        <v>34571</v>
      </c>
      <c r="E8" s="185" t="s">
        <v>1298</v>
      </c>
      <c r="F8" s="185" t="s">
        <v>1290</v>
      </c>
      <c r="G8" s="170">
        <v>1234</v>
      </c>
      <c r="H8" s="170" t="s">
        <v>1835</v>
      </c>
      <c r="I8" s="475">
        <v>1235</v>
      </c>
      <c r="J8" s="170">
        <f t="shared" ref="J8:J18" si="0">MAX(G8:I8)</f>
        <v>1235</v>
      </c>
      <c r="K8" s="474">
        <v>1248</v>
      </c>
      <c r="L8" s="199"/>
      <c r="M8" s="199"/>
      <c r="N8" s="433">
        <f t="shared" ref="N8:N18" si="1">MAX(G8:M8)</f>
        <v>1248</v>
      </c>
      <c r="O8" s="228">
        <v>24</v>
      </c>
      <c r="P8" s="236"/>
      <c r="Q8" s="226">
        <v>219</v>
      </c>
      <c r="R8" s="225">
        <v>8</v>
      </c>
    </row>
    <row r="9" spans="1:18" s="76" customFormat="1" ht="36.75" customHeight="1">
      <c r="A9" s="85">
        <v>2</v>
      </c>
      <c r="B9" s="86" t="s">
        <v>558</v>
      </c>
      <c r="C9" s="228">
        <v>188</v>
      </c>
      <c r="D9" s="87">
        <v>35085</v>
      </c>
      <c r="E9" s="185" t="s">
        <v>1354</v>
      </c>
      <c r="F9" s="185" t="s">
        <v>1350</v>
      </c>
      <c r="G9" s="170" t="s">
        <v>1835</v>
      </c>
      <c r="H9" s="472">
        <v>1248</v>
      </c>
      <c r="I9" s="170">
        <v>1091</v>
      </c>
      <c r="J9" s="170">
        <f t="shared" si="0"/>
        <v>1248</v>
      </c>
      <c r="K9" s="476">
        <v>1216</v>
      </c>
      <c r="L9" s="199"/>
      <c r="M9" s="199"/>
      <c r="N9" s="433">
        <f t="shared" si="1"/>
        <v>1248</v>
      </c>
      <c r="O9" s="228">
        <v>23</v>
      </c>
      <c r="P9" s="236"/>
      <c r="Q9" s="226">
        <v>227</v>
      </c>
      <c r="R9" s="225">
        <v>9</v>
      </c>
    </row>
    <row r="10" spans="1:18" s="76" customFormat="1" ht="36.75" customHeight="1">
      <c r="A10" s="85">
        <v>3</v>
      </c>
      <c r="B10" s="86" t="s">
        <v>1876</v>
      </c>
      <c r="C10" s="228">
        <v>180</v>
      </c>
      <c r="D10" s="87">
        <v>34844</v>
      </c>
      <c r="E10" s="185" t="s">
        <v>1343</v>
      </c>
      <c r="F10" s="185" t="s">
        <v>1335</v>
      </c>
      <c r="G10" s="170">
        <v>1212</v>
      </c>
      <c r="H10" s="170">
        <v>1222</v>
      </c>
      <c r="I10" s="170">
        <v>1065</v>
      </c>
      <c r="J10" s="170">
        <f t="shared" si="0"/>
        <v>1222</v>
      </c>
      <c r="K10" s="199">
        <v>1222</v>
      </c>
      <c r="L10" s="199"/>
      <c r="M10" s="199"/>
      <c r="N10" s="433">
        <f t="shared" si="1"/>
        <v>1222</v>
      </c>
      <c r="O10" s="228">
        <v>22</v>
      </c>
      <c r="P10" s="236"/>
      <c r="Q10" s="226">
        <v>235</v>
      </c>
      <c r="R10" s="225">
        <v>10</v>
      </c>
    </row>
    <row r="11" spans="1:18" s="76" customFormat="1" ht="36.75" customHeight="1">
      <c r="A11" s="85">
        <v>4</v>
      </c>
      <c r="B11" s="86" t="s">
        <v>1879</v>
      </c>
      <c r="C11" s="228">
        <v>242</v>
      </c>
      <c r="D11" s="87" t="s">
        <v>1434</v>
      </c>
      <c r="E11" s="185" t="s">
        <v>1435</v>
      </c>
      <c r="F11" s="185" t="s">
        <v>1418</v>
      </c>
      <c r="G11" s="170">
        <v>1092</v>
      </c>
      <c r="H11" s="170" t="s">
        <v>1835</v>
      </c>
      <c r="I11" s="170">
        <v>1126</v>
      </c>
      <c r="J11" s="170">
        <f t="shared" si="0"/>
        <v>1126</v>
      </c>
      <c r="K11" s="199">
        <v>1113</v>
      </c>
      <c r="L11" s="199"/>
      <c r="M11" s="199"/>
      <c r="N11" s="433">
        <f t="shared" si="1"/>
        <v>1126</v>
      </c>
      <c r="O11" s="228">
        <v>21</v>
      </c>
      <c r="P11" s="236"/>
      <c r="Q11" s="226">
        <v>243</v>
      </c>
      <c r="R11" s="225">
        <v>11</v>
      </c>
    </row>
    <row r="12" spans="1:18" s="76" customFormat="1" ht="36.75" customHeight="1">
      <c r="A12" s="85">
        <v>5</v>
      </c>
      <c r="B12" s="86" t="s">
        <v>1878</v>
      </c>
      <c r="C12" s="228">
        <v>56</v>
      </c>
      <c r="D12" s="87">
        <v>35324</v>
      </c>
      <c r="E12" s="185" t="s">
        <v>1206</v>
      </c>
      <c r="F12" s="185" t="s">
        <v>1198</v>
      </c>
      <c r="G12" s="170" t="s">
        <v>1835</v>
      </c>
      <c r="H12" s="170">
        <v>1100</v>
      </c>
      <c r="I12" s="170" t="s">
        <v>1827</v>
      </c>
      <c r="J12" s="170">
        <f t="shared" si="0"/>
        <v>1100</v>
      </c>
      <c r="K12" s="199">
        <v>1109</v>
      </c>
      <c r="L12" s="199"/>
      <c r="M12" s="199"/>
      <c r="N12" s="433">
        <f t="shared" si="1"/>
        <v>1109</v>
      </c>
      <c r="O12" s="228">
        <v>20</v>
      </c>
      <c r="P12" s="236"/>
      <c r="Q12" s="226">
        <v>251</v>
      </c>
      <c r="R12" s="225">
        <v>12</v>
      </c>
    </row>
    <row r="13" spans="1:18" s="76" customFormat="1" ht="36.75" customHeight="1">
      <c r="A13" s="85">
        <v>6</v>
      </c>
      <c r="B13" s="86" t="s">
        <v>1888</v>
      </c>
      <c r="C13" s="228">
        <v>81</v>
      </c>
      <c r="D13" s="87">
        <v>34220</v>
      </c>
      <c r="E13" s="185" t="s">
        <v>1237</v>
      </c>
      <c r="F13" s="185" t="s">
        <v>1230</v>
      </c>
      <c r="G13" s="170" t="s">
        <v>1835</v>
      </c>
      <c r="H13" s="170">
        <v>1030</v>
      </c>
      <c r="I13" s="170">
        <v>1031</v>
      </c>
      <c r="J13" s="170">
        <f t="shared" si="0"/>
        <v>1031</v>
      </c>
      <c r="K13" s="199">
        <v>1049</v>
      </c>
      <c r="L13" s="199"/>
      <c r="M13" s="199"/>
      <c r="N13" s="433">
        <f t="shared" si="1"/>
        <v>1049</v>
      </c>
      <c r="O13" s="228">
        <v>19</v>
      </c>
      <c r="P13" s="236"/>
      <c r="Q13" s="226">
        <v>259</v>
      </c>
      <c r="R13" s="225">
        <v>13</v>
      </c>
    </row>
    <row r="14" spans="1:18" s="76" customFormat="1" ht="36.75" customHeight="1">
      <c r="A14" s="85">
        <v>7</v>
      </c>
      <c r="B14" s="86" t="s">
        <v>1891</v>
      </c>
      <c r="C14" s="228">
        <v>121</v>
      </c>
      <c r="D14" s="87">
        <v>34335</v>
      </c>
      <c r="E14" s="185" t="s">
        <v>1285</v>
      </c>
      <c r="F14" s="185" t="s">
        <v>1279</v>
      </c>
      <c r="G14" s="170">
        <v>1031</v>
      </c>
      <c r="H14" s="170">
        <v>988</v>
      </c>
      <c r="I14" s="170" t="s">
        <v>1827</v>
      </c>
      <c r="J14" s="170">
        <f t="shared" si="0"/>
        <v>1031</v>
      </c>
      <c r="K14" s="199" t="s">
        <v>1827</v>
      </c>
      <c r="L14" s="199"/>
      <c r="M14" s="199"/>
      <c r="N14" s="433">
        <f t="shared" si="1"/>
        <v>1031</v>
      </c>
      <c r="O14" s="228">
        <v>18</v>
      </c>
      <c r="P14" s="236"/>
      <c r="Q14" s="226">
        <v>267</v>
      </c>
      <c r="R14" s="225">
        <v>14</v>
      </c>
    </row>
    <row r="15" spans="1:18" s="76" customFormat="1" ht="36.75" customHeight="1">
      <c r="A15" s="85">
        <v>8</v>
      </c>
      <c r="B15" s="86" t="s">
        <v>1881</v>
      </c>
      <c r="C15" s="228">
        <v>30</v>
      </c>
      <c r="D15" s="87">
        <v>35240</v>
      </c>
      <c r="E15" s="185" t="s">
        <v>1185</v>
      </c>
      <c r="F15" s="185" t="s">
        <v>1177</v>
      </c>
      <c r="G15" s="170">
        <v>860</v>
      </c>
      <c r="H15" s="170">
        <v>962</v>
      </c>
      <c r="I15" s="170">
        <v>853</v>
      </c>
      <c r="J15" s="170">
        <f t="shared" si="0"/>
        <v>962</v>
      </c>
      <c r="K15" s="199">
        <v>930</v>
      </c>
      <c r="L15" s="199"/>
      <c r="M15" s="199"/>
      <c r="N15" s="433">
        <f t="shared" si="1"/>
        <v>962</v>
      </c>
      <c r="O15" s="228">
        <v>17</v>
      </c>
      <c r="P15" s="236"/>
      <c r="Q15" s="226">
        <v>275</v>
      </c>
      <c r="R15" s="225">
        <v>15</v>
      </c>
    </row>
    <row r="16" spans="1:18" s="76" customFormat="1" ht="36.75" customHeight="1">
      <c r="A16" s="85">
        <v>9</v>
      </c>
      <c r="B16" s="86" t="s">
        <v>1895</v>
      </c>
      <c r="C16" s="228">
        <v>203</v>
      </c>
      <c r="D16" s="87">
        <v>35065</v>
      </c>
      <c r="E16" s="185" t="s">
        <v>1373</v>
      </c>
      <c r="F16" s="185" t="s">
        <v>1367</v>
      </c>
      <c r="G16" s="170">
        <v>873</v>
      </c>
      <c r="H16" s="170">
        <v>950</v>
      </c>
      <c r="I16" s="170">
        <v>949</v>
      </c>
      <c r="J16" s="170">
        <f t="shared" si="0"/>
        <v>950</v>
      </c>
      <c r="K16" s="199" t="s">
        <v>1827</v>
      </c>
      <c r="L16" s="199"/>
      <c r="M16" s="199"/>
      <c r="N16" s="433">
        <f t="shared" si="1"/>
        <v>950</v>
      </c>
      <c r="O16" s="228">
        <v>16</v>
      </c>
      <c r="P16" s="236"/>
      <c r="Q16" s="226">
        <v>281</v>
      </c>
      <c r="R16" s="225">
        <v>16</v>
      </c>
    </row>
    <row r="17" spans="1:18" s="76" customFormat="1" ht="36.75" customHeight="1">
      <c r="A17" s="85">
        <v>10</v>
      </c>
      <c r="B17" s="86" t="s">
        <v>1887</v>
      </c>
      <c r="C17" s="228">
        <v>89</v>
      </c>
      <c r="D17" s="87">
        <v>0</v>
      </c>
      <c r="E17" s="185" t="s">
        <v>1249</v>
      </c>
      <c r="F17" s="185" t="s">
        <v>1242</v>
      </c>
      <c r="G17" s="170">
        <v>916</v>
      </c>
      <c r="H17" s="170">
        <v>926</v>
      </c>
      <c r="I17" s="170">
        <v>908</v>
      </c>
      <c r="J17" s="170">
        <f t="shared" si="0"/>
        <v>926</v>
      </c>
      <c r="K17" s="199">
        <v>890</v>
      </c>
      <c r="L17" s="199"/>
      <c r="M17" s="199"/>
      <c r="N17" s="433">
        <f t="shared" si="1"/>
        <v>926</v>
      </c>
      <c r="O17" s="228">
        <v>15</v>
      </c>
      <c r="P17" s="236"/>
      <c r="Q17" s="226">
        <v>287</v>
      </c>
      <c r="R17" s="225">
        <v>17</v>
      </c>
    </row>
    <row r="18" spans="1:18" s="76" customFormat="1" ht="36.75" customHeight="1">
      <c r="A18" s="85">
        <v>11</v>
      </c>
      <c r="B18" s="86" t="s">
        <v>1882</v>
      </c>
      <c r="C18" s="228">
        <v>232</v>
      </c>
      <c r="D18" s="87">
        <v>32992</v>
      </c>
      <c r="E18" s="185" t="s">
        <v>1416</v>
      </c>
      <c r="F18" s="185" t="s">
        <v>1409</v>
      </c>
      <c r="G18" s="170" t="s">
        <v>1835</v>
      </c>
      <c r="H18" s="170" t="s">
        <v>1835</v>
      </c>
      <c r="I18" s="170">
        <v>900</v>
      </c>
      <c r="J18" s="170">
        <f t="shared" si="0"/>
        <v>900</v>
      </c>
      <c r="K18" s="199">
        <v>891</v>
      </c>
      <c r="L18" s="199"/>
      <c r="M18" s="199"/>
      <c r="N18" s="433">
        <f t="shared" si="1"/>
        <v>900</v>
      </c>
      <c r="O18" s="228">
        <v>14</v>
      </c>
      <c r="P18" s="236"/>
      <c r="Q18" s="226">
        <v>293</v>
      </c>
      <c r="R18" s="225">
        <v>18</v>
      </c>
    </row>
    <row r="19" spans="1:18" s="76" customFormat="1" ht="36.75" customHeight="1">
      <c r="A19" s="85" t="s">
        <v>1827</v>
      </c>
      <c r="B19" s="86" t="s">
        <v>1880</v>
      </c>
      <c r="C19" s="228">
        <v>496</v>
      </c>
      <c r="D19" s="87">
        <v>35301</v>
      </c>
      <c r="E19" s="185" t="s">
        <v>1440</v>
      </c>
      <c r="F19" s="185" t="s">
        <v>1439</v>
      </c>
      <c r="G19" s="170" t="s">
        <v>1835</v>
      </c>
      <c r="H19" s="170" t="s">
        <v>1835</v>
      </c>
      <c r="I19" s="170" t="s">
        <v>1835</v>
      </c>
      <c r="J19" s="170"/>
      <c r="K19" s="199" t="s">
        <v>1835</v>
      </c>
      <c r="L19" s="199"/>
      <c r="M19" s="199"/>
      <c r="N19" s="433" t="s">
        <v>1836</v>
      </c>
      <c r="O19" s="228">
        <v>0</v>
      </c>
      <c r="P19" s="236"/>
      <c r="Q19" s="226">
        <v>299</v>
      </c>
      <c r="R19" s="225">
        <v>19</v>
      </c>
    </row>
    <row r="20" spans="1:18" s="76" customFormat="1" ht="36.75" customHeight="1">
      <c r="A20" s="434">
        <v>13</v>
      </c>
      <c r="B20" s="434" t="s">
        <v>1889</v>
      </c>
      <c r="C20" s="435">
        <v>146</v>
      </c>
      <c r="D20" s="436">
        <v>35237</v>
      </c>
      <c r="E20" s="437" t="s">
        <v>1306</v>
      </c>
      <c r="F20" s="437" t="s">
        <v>1300</v>
      </c>
      <c r="G20" s="184">
        <v>853</v>
      </c>
      <c r="H20" s="184">
        <v>898</v>
      </c>
      <c r="I20" s="184"/>
      <c r="J20" s="184">
        <v>913</v>
      </c>
      <c r="K20" s="184"/>
      <c r="L20" s="184"/>
      <c r="M20" s="170"/>
      <c r="N20" s="183">
        <v>913</v>
      </c>
      <c r="O20" s="435">
        <v>12</v>
      </c>
      <c r="P20" s="236"/>
      <c r="Q20" s="226">
        <v>305</v>
      </c>
      <c r="R20" s="225">
        <v>20</v>
      </c>
    </row>
    <row r="21" spans="1:18" s="76" customFormat="1" ht="36.75" customHeight="1">
      <c r="A21" s="434">
        <v>14</v>
      </c>
      <c r="B21" s="434" t="s">
        <v>1892</v>
      </c>
      <c r="C21" s="435">
        <v>102</v>
      </c>
      <c r="D21" s="436">
        <v>35079</v>
      </c>
      <c r="E21" s="437" t="s">
        <v>1261</v>
      </c>
      <c r="F21" s="437" t="s">
        <v>1252</v>
      </c>
      <c r="G21" s="184">
        <v>904</v>
      </c>
      <c r="H21" s="184">
        <v>881</v>
      </c>
      <c r="I21" s="184">
        <v>859</v>
      </c>
      <c r="J21" s="184">
        <v>904</v>
      </c>
      <c r="K21" s="184"/>
      <c r="L21" s="184"/>
      <c r="M21" s="170"/>
      <c r="N21" s="183">
        <v>904</v>
      </c>
      <c r="O21" s="435">
        <v>11</v>
      </c>
      <c r="P21" s="236"/>
      <c r="Q21" s="226"/>
      <c r="R21" s="225"/>
    </row>
    <row r="22" spans="1:18" s="76" customFormat="1" ht="36.75" customHeight="1">
      <c r="A22" s="434">
        <v>15</v>
      </c>
      <c r="B22" s="434" t="s">
        <v>557</v>
      </c>
      <c r="C22" s="435">
        <v>19</v>
      </c>
      <c r="D22" s="436">
        <v>35240</v>
      </c>
      <c r="E22" s="437" t="s">
        <v>1164</v>
      </c>
      <c r="F22" s="437" t="s">
        <v>1162</v>
      </c>
      <c r="G22" s="184">
        <v>899</v>
      </c>
      <c r="H22" s="184">
        <v>859</v>
      </c>
      <c r="I22" s="184">
        <v>878</v>
      </c>
      <c r="J22" s="184">
        <v>899</v>
      </c>
      <c r="K22" s="184"/>
      <c r="L22" s="184"/>
      <c r="M22" s="170"/>
      <c r="N22" s="183">
        <v>899</v>
      </c>
      <c r="O22" s="435">
        <v>10</v>
      </c>
      <c r="P22" s="236"/>
      <c r="Q22" s="226"/>
      <c r="R22" s="225"/>
    </row>
    <row r="23" spans="1:18" s="76" customFormat="1" ht="36.75" customHeight="1">
      <c r="A23" s="434">
        <v>16</v>
      </c>
      <c r="B23" s="434" t="s">
        <v>222</v>
      </c>
      <c r="C23" s="435">
        <v>401</v>
      </c>
      <c r="D23" s="436">
        <v>35208</v>
      </c>
      <c r="E23" s="437" t="s">
        <v>1508</v>
      </c>
      <c r="F23" s="437" t="s">
        <v>1935</v>
      </c>
      <c r="G23" s="184">
        <v>851</v>
      </c>
      <c r="H23" s="184">
        <v>896</v>
      </c>
      <c r="I23" s="184">
        <v>893</v>
      </c>
      <c r="J23" s="184">
        <v>896</v>
      </c>
      <c r="K23" s="184"/>
      <c r="L23" s="184"/>
      <c r="M23" s="170"/>
      <c r="N23" s="183">
        <v>896</v>
      </c>
      <c r="O23" s="435">
        <v>9</v>
      </c>
      <c r="P23" s="236"/>
      <c r="Q23" s="226"/>
      <c r="R23" s="225"/>
    </row>
    <row r="24" spans="1:18" s="76" customFormat="1" ht="36.75" customHeight="1">
      <c r="A24" s="434">
        <v>17</v>
      </c>
      <c r="B24" s="434" t="s">
        <v>1894</v>
      </c>
      <c r="C24" s="435">
        <v>193</v>
      </c>
      <c r="D24" s="436">
        <v>34450</v>
      </c>
      <c r="E24" s="437" t="s">
        <v>1363</v>
      </c>
      <c r="F24" s="437" t="s">
        <v>1356</v>
      </c>
      <c r="G24" s="184">
        <v>874</v>
      </c>
      <c r="H24" s="184">
        <v>889</v>
      </c>
      <c r="I24" s="184">
        <v>880</v>
      </c>
      <c r="J24" s="184">
        <v>889</v>
      </c>
      <c r="K24" s="184"/>
      <c r="L24" s="184"/>
      <c r="M24" s="170"/>
      <c r="N24" s="183">
        <v>889</v>
      </c>
      <c r="O24" s="435">
        <v>8</v>
      </c>
      <c r="P24" s="236"/>
      <c r="Q24" s="226"/>
      <c r="R24" s="225"/>
    </row>
    <row r="25" spans="1:18" s="76" customFormat="1" ht="36.75" customHeight="1">
      <c r="A25" s="434">
        <v>18</v>
      </c>
      <c r="B25" s="434" t="s">
        <v>1883</v>
      </c>
      <c r="C25" s="435">
        <v>44</v>
      </c>
      <c r="D25" s="436">
        <v>34601</v>
      </c>
      <c r="E25" s="437" t="s">
        <v>1862</v>
      </c>
      <c r="F25" s="437" t="s">
        <v>1188</v>
      </c>
      <c r="G25" s="184">
        <v>867</v>
      </c>
      <c r="H25" s="184" t="s">
        <v>1835</v>
      </c>
      <c r="I25" s="184" t="s">
        <v>1835</v>
      </c>
      <c r="J25" s="184">
        <v>867</v>
      </c>
      <c r="K25" s="184"/>
      <c r="L25" s="184"/>
      <c r="M25" s="170"/>
      <c r="N25" s="183">
        <v>867</v>
      </c>
      <c r="O25" s="435">
        <v>7</v>
      </c>
      <c r="P25" s="236"/>
      <c r="Q25" s="226"/>
      <c r="R25" s="225"/>
    </row>
    <row r="26" spans="1:18" s="76" customFormat="1" ht="36.75" customHeight="1">
      <c r="A26" s="434">
        <v>19</v>
      </c>
      <c r="B26" s="434" t="s">
        <v>1890</v>
      </c>
      <c r="C26" s="435">
        <v>59</v>
      </c>
      <c r="D26" s="436">
        <v>35450</v>
      </c>
      <c r="E26" s="437" t="s">
        <v>1216</v>
      </c>
      <c r="F26" s="437" t="s">
        <v>1209</v>
      </c>
      <c r="G26" s="184">
        <v>813</v>
      </c>
      <c r="H26" s="184">
        <v>841</v>
      </c>
      <c r="I26" s="184">
        <v>854</v>
      </c>
      <c r="J26" s="184">
        <v>854</v>
      </c>
      <c r="K26" s="184"/>
      <c r="L26" s="184"/>
      <c r="M26" s="170"/>
      <c r="N26" s="183">
        <v>854</v>
      </c>
      <c r="O26" s="435">
        <v>6</v>
      </c>
      <c r="P26" s="236"/>
      <c r="Q26" s="226"/>
      <c r="R26" s="225"/>
    </row>
    <row r="27" spans="1:18" s="76" customFormat="1" ht="36.75" customHeight="1">
      <c r="A27" s="434">
        <v>20</v>
      </c>
      <c r="B27" s="434" t="s">
        <v>1884</v>
      </c>
      <c r="C27" s="435">
        <v>272</v>
      </c>
      <c r="D27" s="436">
        <v>33555</v>
      </c>
      <c r="E27" s="437" t="s">
        <v>1470</v>
      </c>
      <c r="F27" s="437" t="s">
        <v>1462</v>
      </c>
      <c r="G27" s="184">
        <v>850</v>
      </c>
      <c r="H27" s="184">
        <v>837</v>
      </c>
      <c r="I27" s="184" t="s">
        <v>1835</v>
      </c>
      <c r="J27" s="184">
        <v>850</v>
      </c>
      <c r="K27" s="184"/>
      <c r="L27" s="184"/>
      <c r="M27" s="170"/>
      <c r="N27" s="183">
        <v>850</v>
      </c>
      <c r="O27" s="435">
        <v>5</v>
      </c>
      <c r="P27" s="236"/>
      <c r="Q27" s="226"/>
      <c r="R27" s="225"/>
    </row>
    <row r="28" spans="1:18" s="76" customFormat="1" ht="36.75" customHeight="1">
      <c r="A28" s="434"/>
      <c r="B28" s="434" t="s">
        <v>223</v>
      </c>
      <c r="C28" s="435" t="str">
        <f>IF(ISERROR(VLOOKUP(B28,'KAYIT LİSTESİ'!$B$4:$H$904,2,0)),"",(VLOOKUP(B28,'KAYIT LİSTESİ'!$B$4:$H$904,2,0)))</f>
        <v/>
      </c>
      <c r="D28" s="436" t="str">
        <f>IF(ISERROR(VLOOKUP(B28,'KAYIT LİSTESİ'!$B$4:$H$904,4,0)),"",(VLOOKUP(B28,'KAYIT LİSTESİ'!$B$4:$H$904,4,0)))</f>
        <v/>
      </c>
      <c r="E28" s="437" t="str">
        <f>IF(ISERROR(VLOOKUP(B28,'KAYIT LİSTESİ'!$B$4:$H$904,5,0)),"",(VLOOKUP(B28,'KAYIT LİSTESİ'!$B$4:$H$904,5,0)))</f>
        <v/>
      </c>
      <c r="F28" s="185" t="str">
        <f>IF(ISERROR(VLOOKUP(B28,'KAYIT LİSTESİ'!$B$4:$H$904,6,0)),"",(VLOOKUP(B28,'KAYIT LİSTESİ'!$B$4:$H$904,6,0)))</f>
        <v/>
      </c>
      <c r="G28" s="184"/>
      <c r="H28" s="184"/>
      <c r="I28" s="184"/>
      <c r="J28" s="184">
        <f>MAX(G28:I28)</f>
        <v>0</v>
      </c>
      <c r="K28" s="184"/>
      <c r="L28" s="184"/>
      <c r="M28" s="170"/>
      <c r="N28" s="183">
        <f>MAX(G28:M28)</f>
        <v>0</v>
      </c>
      <c r="O28" s="435"/>
      <c r="P28" s="236"/>
      <c r="Q28" s="226"/>
      <c r="R28" s="225"/>
    </row>
    <row r="29" spans="1:18" s="76" customFormat="1" ht="36.75" customHeight="1">
      <c r="A29" s="434" t="s">
        <v>1827</v>
      </c>
      <c r="B29" s="434" t="s">
        <v>1893</v>
      </c>
      <c r="C29" s="435">
        <f>IF(ISERROR(VLOOKUP(B29,'KAYIT LİSTESİ'!$B$4:$H$904,2,0)),"",(VLOOKUP(B29,'KAYIT LİSTESİ'!$B$4:$H$904,2,0)))</f>
        <v>5</v>
      </c>
      <c r="D29" s="436">
        <f>IF(ISERROR(VLOOKUP(B29,'KAYIT LİSTESİ'!$B$4:$H$904,4,0)),"",(VLOOKUP(B29,'KAYIT LİSTESİ'!$B$4:$H$904,4,0)))</f>
        <v>34039</v>
      </c>
      <c r="E29" s="437" t="str">
        <f>IF(ISERROR(VLOOKUP(B29,'KAYIT LİSTESİ'!$B$4:$H$904,5,0)),"",(VLOOKUP(B29,'KAYIT LİSTESİ'!$B$4:$H$904,5,0)))</f>
        <v>SEDA SÜNME</v>
      </c>
      <c r="F29" s="437" t="str">
        <f>IF(ISERROR(VLOOKUP(B29,'KAYIT LİSTESİ'!$B$4:$H$904,6,0)),"",(VLOOKUP(B29,'KAYIT LİSTESİ'!$B$4:$H$904,6,0)))</f>
        <v>AKSARAY-AKSARAY ÜNİVERSİTESİ</v>
      </c>
      <c r="G29" s="184" t="s">
        <v>1835</v>
      </c>
      <c r="H29" s="184" t="s">
        <v>1835</v>
      </c>
      <c r="I29" s="184" t="s">
        <v>1827</v>
      </c>
      <c r="J29" s="184"/>
      <c r="K29" s="184"/>
      <c r="L29" s="184"/>
      <c r="M29" s="170"/>
      <c r="N29" s="183" t="s">
        <v>1836</v>
      </c>
      <c r="O29" s="435"/>
      <c r="P29" s="236"/>
      <c r="Q29" s="226">
        <v>299</v>
      </c>
      <c r="R29" s="225">
        <v>19</v>
      </c>
    </row>
    <row r="30" spans="1:18" s="76" customFormat="1" ht="36.75" customHeight="1">
      <c r="A30" s="434" t="s">
        <v>1827</v>
      </c>
      <c r="B30" s="434" t="s">
        <v>1885</v>
      </c>
      <c r="C30" s="435">
        <v>118</v>
      </c>
      <c r="D30" s="436">
        <v>0</v>
      </c>
      <c r="E30" s="437" t="s">
        <v>1277</v>
      </c>
      <c r="F30" s="437" t="s">
        <v>1269</v>
      </c>
      <c r="G30" s="184" t="s">
        <v>1835</v>
      </c>
      <c r="H30" s="184" t="s">
        <v>1835</v>
      </c>
      <c r="I30" s="184" t="s">
        <v>1835</v>
      </c>
      <c r="J30" s="184">
        <v>0</v>
      </c>
      <c r="K30" s="184"/>
      <c r="L30" s="184"/>
      <c r="M30" s="170"/>
      <c r="N30" s="183" t="s">
        <v>1836</v>
      </c>
      <c r="O30" s="435"/>
      <c r="P30" s="236"/>
      <c r="Q30" s="226">
        <v>293</v>
      </c>
      <c r="R30" s="225">
        <v>18</v>
      </c>
    </row>
    <row r="31" spans="1:18" s="76" customFormat="1" ht="36.75" customHeight="1">
      <c r="A31" s="434" t="s">
        <v>1827</v>
      </c>
      <c r="B31" s="434" t="s">
        <v>1886</v>
      </c>
      <c r="C31" s="435">
        <v>229</v>
      </c>
      <c r="D31" s="436">
        <v>34417</v>
      </c>
      <c r="E31" s="437" t="s">
        <v>1406</v>
      </c>
      <c r="F31" s="437" t="s">
        <v>1401</v>
      </c>
      <c r="G31" s="184" t="s">
        <v>1835</v>
      </c>
      <c r="H31" s="184" t="s">
        <v>1835</v>
      </c>
      <c r="I31" s="184" t="s">
        <v>1835</v>
      </c>
      <c r="J31" s="184">
        <v>0</v>
      </c>
      <c r="K31" s="184"/>
      <c r="L31" s="184"/>
      <c r="M31" s="170"/>
      <c r="N31" s="183" t="s">
        <v>1836</v>
      </c>
      <c r="O31" s="435"/>
      <c r="P31" s="236"/>
      <c r="Q31" s="226">
        <v>299</v>
      </c>
      <c r="R31" s="225">
        <v>19</v>
      </c>
    </row>
    <row r="32" spans="1:18" s="76" customFormat="1" ht="36.75" customHeight="1">
      <c r="A32" s="434" t="s">
        <v>1827</v>
      </c>
      <c r="B32" s="434" t="s">
        <v>532</v>
      </c>
      <c r="C32" s="435">
        <v>24</v>
      </c>
      <c r="D32" s="436">
        <v>35650</v>
      </c>
      <c r="E32" s="437" t="s">
        <v>1172</v>
      </c>
      <c r="F32" s="437" t="s">
        <v>1165</v>
      </c>
      <c r="G32" s="184" t="s">
        <v>1835</v>
      </c>
      <c r="H32" s="184" t="s">
        <v>1835</v>
      </c>
      <c r="I32" s="184" t="s">
        <v>1827</v>
      </c>
      <c r="J32" s="184">
        <v>0</v>
      </c>
      <c r="K32" s="184"/>
      <c r="L32" s="184"/>
      <c r="M32" s="170"/>
      <c r="N32" s="183" t="s">
        <v>1836</v>
      </c>
      <c r="O32" s="435"/>
      <c r="P32" s="236"/>
      <c r="Q32" s="226">
        <v>305</v>
      </c>
      <c r="R32" s="225">
        <v>20</v>
      </c>
    </row>
    <row r="33" spans="1:18" s="76" customFormat="1" ht="36.75" customHeight="1">
      <c r="A33" s="434" t="s">
        <v>1827</v>
      </c>
      <c r="B33" s="434" t="s">
        <v>533</v>
      </c>
      <c r="C33" s="435">
        <v>220</v>
      </c>
      <c r="D33" s="436">
        <v>35102</v>
      </c>
      <c r="E33" s="437" t="s">
        <v>1399</v>
      </c>
      <c r="F33" s="437" t="s">
        <v>1398</v>
      </c>
      <c r="G33" s="184" t="s">
        <v>1835</v>
      </c>
      <c r="H33" s="184" t="s">
        <v>1835</v>
      </c>
      <c r="I33" s="184" t="s">
        <v>1835</v>
      </c>
      <c r="J33" s="184">
        <v>0</v>
      </c>
      <c r="K33" s="184"/>
      <c r="L33" s="184"/>
      <c r="M33" s="170"/>
      <c r="N33" s="183" t="s">
        <v>1836</v>
      </c>
      <c r="O33" s="435"/>
      <c r="P33" s="236"/>
      <c r="Q33" s="226"/>
      <c r="R33" s="225"/>
    </row>
    <row r="34" spans="1:18" s="76" customFormat="1" ht="36.75" customHeight="1">
      <c r="A34" s="85"/>
      <c r="B34" s="86" t="s">
        <v>394</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ref="J34:J44" si="2">MAX(G34:I34)</f>
        <v>0</v>
      </c>
      <c r="K34" s="199"/>
      <c r="L34" s="199"/>
      <c r="M34" s="170"/>
      <c r="N34" s="183">
        <f t="shared" ref="N34:N44" si="3">MAX(G34:M34)</f>
        <v>0</v>
      </c>
      <c r="O34" s="435"/>
      <c r="P34" s="236"/>
      <c r="Q34" s="226">
        <v>317</v>
      </c>
      <c r="R34" s="225">
        <v>22</v>
      </c>
    </row>
    <row r="35" spans="1:18" s="76" customFormat="1" ht="36.75" customHeight="1">
      <c r="A35" s="85"/>
      <c r="B35" s="86" t="s">
        <v>395</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70"/>
      <c r="N35" s="183">
        <f t="shared" si="3"/>
        <v>0</v>
      </c>
      <c r="O35" s="435"/>
      <c r="P35" s="236"/>
      <c r="Q35" s="226">
        <v>323</v>
      </c>
      <c r="R35" s="225">
        <v>23</v>
      </c>
    </row>
    <row r="36" spans="1:18" s="76" customFormat="1" ht="36.75" customHeight="1">
      <c r="A36" s="85"/>
      <c r="B36" s="86" t="s">
        <v>396</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70"/>
      <c r="N36" s="183">
        <f t="shared" si="3"/>
        <v>0</v>
      </c>
      <c r="O36" s="435"/>
      <c r="P36" s="236"/>
      <c r="Q36" s="226">
        <v>329</v>
      </c>
      <c r="R36" s="225">
        <v>24</v>
      </c>
    </row>
    <row r="37" spans="1:18" s="76" customFormat="1" ht="36.75" customHeight="1">
      <c r="A37" s="85"/>
      <c r="B37" s="86" t="s">
        <v>397</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70"/>
      <c r="N37" s="183">
        <f t="shared" si="3"/>
        <v>0</v>
      </c>
      <c r="O37" s="435"/>
      <c r="P37" s="236"/>
      <c r="Q37" s="226">
        <v>335</v>
      </c>
      <c r="R37" s="225">
        <v>25</v>
      </c>
    </row>
    <row r="38" spans="1:18" s="76" customFormat="1" ht="36.75" customHeight="1">
      <c r="A38" s="85"/>
      <c r="B38" s="86" t="s">
        <v>398</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70"/>
      <c r="N38" s="183">
        <f t="shared" si="3"/>
        <v>0</v>
      </c>
      <c r="O38" s="435"/>
      <c r="P38" s="236"/>
      <c r="Q38" s="226">
        <v>341</v>
      </c>
      <c r="R38" s="225">
        <v>26</v>
      </c>
    </row>
    <row r="39" spans="1:18" s="76" customFormat="1" ht="36.75" customHeight="1">
      <c r="A39" s="85"/>
      <c r="B39" s="86" t="s">
        <v>399</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400</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401</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402</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403</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404</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6:18">
      <c r="Q49" s="227">
        <v>477</v>
      </c>
      <c r="R49" s="78">
        <v>53</v>
      </c>
    </row>
    <row r="50" spans="6:18" hidden="1">
      <c r="Q50" s="227">
        <v>481</v>
      </c>
      <c r="R50" s="78">
        <v>54</v>
      </c>
    </row>
    <row r="51" spans="6:18" hidden="1">
      <c r="Q51" s="227">
        <v>485</v>
      </c>
      <c r="R51" s="78">
        <v>55</v>
      </c>
    </row>
    <row r="52" spans="6:18" hidden="1">
      <c r="Q52" s="227">
        <v>489</v>
      </c>
      <c r="R52" s="78">
        <v>56</v>
      </c>
    </row>
    <row r="53" spans="6:18" hidden="1">
      <c r="F53" s="3" t="s">
        <v>1327</v>
      </c>
      <c r="Q53" s="227">
        <v>493</v>
      </c>
      <c r="R53" s="78">
        <v>57</v>
      </c>
    </row>
    <row r="54" spans="6:18" hidden="1">
      <c r="F54" s="3" t="s">
        <v>1221</v>
      </c>
      <c r="Q54" s="227">
        <v>497</v>
      </c>
      <c r="R54" s="78">
        <v>58</v>
      </c>
    </row>
    <row r="55" spans="6:18" hidden="1">
      <c r="F55" s="3" t="s">
        <v>1315</v>
      </c>
      <c r="Q55" s="227">
        <v>501</v>
      </c>
      <c r="R55" s="78">
        <v>59</v>
      </c>
    </row>
    <row r="56" spans="6:18" ht="25.5" hidden="1">
      <c r="F56" s="3" t="s">
        <v>1377</v>
      </c>
      <c r="Q56" s="227">
        <v>505</v>
      </c>
      <c r="R56" s="78">
        <v>60</v>
      </c>
    </row>
    <row r="57" spans="6:18" hidden="1">
      <c r="F57" s="3" t="s">
        <v>1160</v>
      </c>
      <c r="Q57" s="227">
        <v>509</v>
      </c>
      <c r="R57" s="78">
        <v>61</v>
      </c>
    </row>
    <row r="58" spans="6:18" ht="25.5" hidden="1">
      <c r="F58" s="3" t="s">
        <v>1487</v>
      </c>
      <c r="Q58" s="227">
        <v>513</v>
      </c>
      <c r="R58" s="78">
        <v>62</v>
      </c>
    </row>
    <row r="59" spans="6:18" ht="25.5" hidden="1">
      <c r="F59" s="3" t="s">
        <v>1390</v>
      </c>
      <c r="Q59" s="227">
        <v>517</v>
      </c>
      <c r="R59" s="78">
        <v>63</v>
      </c>
    </row>
    <row r="60" spans="6:18" hidden="1">
      <c r="F60" s="3" t="s">
        <v>1263</v>
      </c>
      <c r="Q60" s="227">
        <v>521</v>
      </c>
      <c r="R60" s="78">
        <v>64</v>
      </c>
    </row>
    <row r="61" spans="6:18" ht="25.5" hidden="1">
      <c r="F61" s="3" t="s">
        <v>1364</v>
      </c>
      <c r="Q61" s="227">
        <v>525</v>
      </c>
      <c r="R61" s="78">
        <v>65</v>
      </c>
    </row>
    <row r="62" spans="6:18" hidden="1">
      <c r="F62" s="3" t="s">
        <v>1455</v>
      </c>
      <c r="Q62" s="227">
        <v>529</v>
      </c>
      <c r="R62" s="78">
        <v>66</v>
      </c>
    </row>
    <row r="63" spans="6:18" hidden="1">
      <c r="F63" s="3" t="s">
        <v>1394</v>
      </c>
      <c r="Q63" s="227">
        <v>533</v>
      </c>
      <c r="R63" s="78">
        <v>67</v>
      </c>
    </row>
    <row r="64" spans="6:18" ht="25.5" hidden="1">
      <c r="F64" s="3" t="s">
        <v>1451</v>
      </c>
      <c r="Q64" s="227">
        <v>537</v>
      </c>
      <c r="R64" s="78">
        <v>68</v>
      </c>
    </row>
    <row r="65" spans="6:18" ht="25.5" hidden="1">
      <c r="F65" s="3" t="s">
        <v>1158</v>
      </c>
      <c r="Q65" s="227">
        <v>541</v>
      </c>
      <c r="R65" s="78">
        <v>69</v>
      </c>
    </row>
    <row r="66" spans="6:18" hidden="1">
      <c r="F66" s="3" t="s">
        <v>1452</v>
      </c>
      <c r="Q66" s="227">
        <v>545</v>
      </c>
      <c r="R66" s="78">
        <v>70</v>
      </c>
    </row>
    <row r="67" spans="6:18" hidden="1">
      <c r="F67" s="3" t="s">
        <v>1349</v>
      </c>
      <c r="Q67" s="227">
        <v>549</v>
      </c>
      <c r="R67" s="78">
        <v>71</v>
      </c>
    </row>
    <row r="68" spans="6:18" hidden="1">
      <c r="Q68" s="227">
        <v>553</v>
      </c>
      <c r="R68" s="78">
        <v>72</v>
      </c>
    </row>
    <row r="69" spans="6:18">
      <c r="Q69" s="227">
        <v>557</v>
      </c>
      <c r="R69" s="78">
        <v>73</v>
      </c>
    </row>
    <row r="70" spans="6:18">
      <c r="Q70" s="227">
        <v>561</v>
      </c>
      <c r="R70" s="78">
        <v>74</v>
      </c>
    </row>
    <row r="71" spans="6:18">
      <c r="Q71" s="227">
        <v>565</v>
      </c>
      <c r="R71" s="78">
        <v>75</v>
      </c>
    </row>
    <row r="72" spans="6:18">
      <c r="Q72" s="227">
        <v>569</v>
      </c>
      <c r="R72" s="78">
        <v>76</v>
      </c>
    </row>
    <row r="73" spans="6:18">
      <c r="Q73" s="227">
        <v>573</v>
      </c>
      <c r="R73" s="78">
        <v>77</v>
      </c>
    </row>
    <row r="74" spans="6:18">
      <c r="Q74" s="227">
        <v>577</v>
      </c>
      <c r="R74" s="78">
        <v>78</v>
      </c>
    </row>
    <row r="75" spans="6:18">
      <c r="Q75" s="227">
        <v>581</v>
      </c>
      <c r="R75" s="78">
        <v>79</v>
      </c>
    </row>
    <row r="76" spans="6:18">
      <c r="Q76" s="227">
        <v>585</v>
      </c>
      <c r="R76" s="78">
        <v>80</v>
      </c>
    </row>
    <row r="77" spans="6:18">
      <c r="Q77" s="227">
        <v>589</v>
      </c>
      <c r="R77" s="78">
        <v>81</v>
      </c>
    </row>
    <row r="78" spans="6:18">
      <c r="Q78" s="227">
        <v>593</v>
      </c>
      <c r="R78" s="78">
        <v>82</v>
      </c>
    </row>
    <row r="79" spans="6:18">
      <c r="Q79" s="227">
        <v>597</v>
      </c>
      <c r="R79" s="78">
        <v>83</v>
      </c>
    </row>
    <row r="80" spans="6: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34:N44 N8:N28">
    <cfRule type="cellIs" dxfId="13" priority="4" stopIfTrue="1" operator="greaterThan">
      <formula>1341</formula>
    </cfRule>
  </conditionalFormatting>
  <conditionalFormatting sqref="F1:F27 F45:F65536 F29:F33">
    <cfRule type="duplicateValues" dxfId="12" priority="1" stopIfTrue="1"/>
  </conditionalFormatting>
  <printOptions horizontalCentered="1"/>
  <pageMargins left="0.16" right="0.15748031496062992" top="0.35433070866141736" bottom="0.23622047244094491" header="0.27559055118110237" footer="0.15748031496062992"/>
  <pageSetup paperSize="9" scale="52"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sheetPr>
    <tabColor rgb="FF0070C0"/>
    <pageSetUpPr fitToPage="1"/>
  </sheetPr>
  <dimension ref="A1:U84"/>
  <sheetViews>
    <sheetView view="pageBreakPreview" zoomScale="80" zoomScaleNormal="100" zoomScaleSheetLayoutView="80" workbookViewId="0">
      <selection activeCell="I14" sqref="I14"/>
    </sheetView>
  </sheetViews>
  <sheetFormatPr defaultRowHeight="12.75"/>
  <cols>
    <col min="1" max="1" width="4.85546875" style="22" customWidth="1"/>
    <col min="2" max="2" width="8" style="22" bestFit="1" customWidth="1"/>
    <col min="3" max="3" width="13.28515625" style="20" bestFit="1" customWidth="1"/>
    <col min="4" max="4" width="23.7109375" style="45" bestFit="1" customWidth="1"/>
    <col min="5" max="5" width="34.28515625" style="45" customWidth="1"/>
    <col min="6" max="6" width="12.5703125" style="20" customWidth="1"/>
    <col min="7" max="7" width="9.85546875" style="23" customWidth="1"/>
    <col min="8" max="8" width="2.140625" style="20" customWidth="1"/>
    <col min="9" max="9" width="7.7109375" style="22" customWidth="1"/>
    <col min="10" max="10" width="14" style="22" hidden="1" customWidth="1"/>
    <col min="11" max="11" width="7.7109375" style="22" customWidth="1"/>
    <col min="12" max="12" width="14.85546875" style="24" customWidth="1"/>
    <col min="13" max="13" width="23.7109375" style="49" bestFit="1" customWidth="1"/>
    <col min="14" max="14" width="29" style="49" customWidth="1"/>
    <col min="15" max="15" width="9.5703125" style="20" customWidth="1"/>
    <col min="16" max="16" width="7.7109375" style="20" customWidth="1"/>
    <col min="17" max="17" width="5.7109375" style="20" customWidth="1"/>
    <col min="18" max="19" width="9.140625" style="20"/>
    <col min="20" max="20" width="9.140625" style="220"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440</v>
      </c>
      <c r="E3" s="559"/>
      <c r="F3" s="560" t="s">
        <v>304</v>
      </c>
      <c r="G3" s="560"/>
      <c r="H3" s="565" t="str">
        <f>'YARIŞMA PROGRAMI'!E46</f>
        <v>3:29.12-Milli Takım</v>
      </c>
      <c r="I3" s="561"/>
      <c r="J3" s="561"/>
      <c r="K3" s="561"/>
      <c r="L3" s="561"/>
      <c r="M3" s="288" t="s">
        <v>303</v>
      </c>
      <c r="N3" s="562" t="str">
        <f>'YARIŞMA PROGRAMI'!F46</f>
        <v>3.48.76-MARMARA ÜNİ.</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PROGRAMI'!B46</f>
        <v>11 Mayıs 2014 - 13.00</v>
      </c>
      <c r="O4" s="564"/>
      <c r="P4" s="564"/>
      <c r="T4" s="216">
        <v>1166</v>
      </c>
      <c r="U4" s="215">
        <v>97</v>
      </c>
    </row>
    <row r="5" spans="1:21" s="10" customFormat="1" ht="15" customHeight="1">
      <c r="A5" s="12"/>
      <c r="B5" s="12"/>
      <c r="C5" s="13"/>
      <c r="D5" s="14"/>
      <c r="E5" s="15"/>
      <c r="F5" s="15"/>
      <c r="G5" s="15"/>
      <c r="H5" s="15"/>
      <c r="I5" s="12"/>
      <c r="J5" s="12"/>
      <c r="K5" s="12"/>
      <c r="L5" s="16"/>
      <c r="M5" s="17"/>
      <c r="N5" s="574">
        <f ca="1">NOW()</f>
        <v>42135.861171990742</v>
      </c>
      <c r="O5" s="574"/>
      <c r="P5" s="574"/>
      <c r="T5" s="219">
        <v>21334</v>
      </c>
      <c r="U5" s="215">
        <v>96</v>
      </c>
    </row>
    <row r="6" spans="1:21" s="18" customFormat="1" ht="27.75" customHeight="1">
      <c r="A6" s="548" t="s">
        <v>11</v>
      </c>
      <c r="B6" s="549" t="s">
        <v>86</v>
      </c>
      <c r="C6" s="551" t="s">
        <v>97</v>
      </c>
      <c r="D6" s="552" t="s">
        <v>13</v>
      </c>
      <c r="E6" s="552" t="s">
        <v>295</v>
      </c>
      <c r="F6" s="552" t="s">
        <v>14</v>
      </c>
      <c r="G6" s="553" t="s">
        <v>177</v>
      </c>
      <c r="I6" s="230" t="s">
        <v>15</v>
      </c>
      <c r="J6" s="231"/>
      <c r="K6" s="231"/>
      <c r="L6" s="231"/>
      <c r="M6" s="231"/>
      <c r="N6" s="231"/>
      <c r="O6" s="231"/>
      <c r="P6" s="232"/>
      <c r="T6" s="220">
        <v>21364</v>
      </c>
      <c r="U6" s="218">
        <v>95</v>
      </c>
    </row>
    <row r="7" spans="1:21" ht="25.5">
      <c r="A7" s="548"/>
      <c r="B7" s="550"/>
      <c r="C7" s="551"/>
      <c r="D7" s="552"/>
      <c r="E7" s="552"/>
      <c r="F7" s="552"/>
      <c r="G7" s="554"/>
      <c r="H7" s="19"/>
      <c r="I7" s="43" t="s">
        <v>11</v>
      </c>
      <c r="J7" s="40" t="s">
        <v>87</v>
      </c>
      <c r="K7" s="40" t="s">
        <v>86</v>
      </c>
      <c r="L7" s="41" t="s">
        <v>12</v>
      </c>
      <c r="M7" s="42" t="s">
        <v>13</v>
      </c>
      <c r="N7" s="42" t="s">
        <v>295</v>
      </c>
      <c r="O7" s="40" t="s">
        <v>14</v>
      </c>
      <c r="P7" s="40" t="s">
        <v>27</v>
      </c>
      <c r="T7" s="220">
        <v>21394</v>
      </c>
      <c r="U7" s="218">
        <v>94</v>
      </c>
    </row>
    <row r="8" spans="1:21" s="18" customFormat="1" ht="63">
      <c r="A8" s="66">
        <v>1</v>
      </c>
      <c r="B8" s="267" t="s">
        <v>2046</v>
      </c>
      <c r="C8" s="237" t="s">
        <v>2045</v>
      </c>
      <c r="D8" s="262" t="s">
        <v>2044</v>
      </c>
      <c r="E8" s="171" t="s">
        <v>1198</v>
      </c>
      <c r="F8" s="178">
        <v>40274</v>
      </c>
      <c r="G8" s="238">
        <v>24</v>
      </c>
      <c r="H8" s="21"/>
      <c r="I8" s="66">
        <v>1</v>
      </c>
      <c r="J8" s="200" t="s">
        <v>277</v>
      </c>
      <c r="K8" s="239" t="str">
        <f>IF(ISERROR(VLOOKUP(J8,'KAYIT LİSTESİ'!$B$4:$H$904,2,0)),"",(VLOOKUP(J8,'KAYIT LİSTESİ'!$B$4:$H$904,2,0)))</f>
        <v>113
119
115
114</v>
      </c>
      <c r="L8" s="463">
        <f>IF(ISERROR(VLOOKUP(J8,'KAYIT LİSTESİ'!$B$4:$H$904,4,0)),"",(VLOOKUP(J8,'KAYIT LİSTESİ'!$B$4:$H$904,4,0)))</f>
        <v>0</v>
      </c>
      <c r="M8" s="201" t="str">
        <f>IF(ISERROR(VLOOKUP(J8,'KAYIT LİSTESİ'!$B$4:$H$904,5,0)),"",(VLOOKUP(J8,'KAYIT LİSTESİ'!$B$4:$H$904,5,0)))</f>
        <v>EBRU KARADEMİR
TÜLİN CESUR
HAVVA NUR OLCAY
EMİNE YILMAZ</v>
      </c>
      <c r="N8" s="201" t="str">
        <f>IF(ISERROR(VLOOKUP(J8,'KAYIT LİSTESİ'!$B$4:$H$904,6,0)),"",(VLOOKUP(J8,'KAYIT LİSTESİ'!$B$4:$H$904,6,0)))</f>
        <v>KARAMAN-KARAMANOĞLU MEHMETBEY ÜNİVERSİTESİ</v>
      </c>
      <c r="O8" s="178">
        <v>50244</v>
      </c>
      <c r="P8" s="260">
        <v>3</v>
      </c>
      <c r="T8" s="220">
        <v>21424</v>
      </c>
      <c r="U8" s="218">
        <v>93</v>
      </c>
    </row>
    <row r="9" spans="1:21" s="18" customFormat="1" ht="63">
      <c r="A9" s="66">
        <v>2</v>
      </c>
      <c r="B9" s="267" t="s">
        <v>2056</v>
      </c>
      <c r="C9" s="237" t="s">
        <v>2050</v>
      </c>
      <c r="D9" s="262" t="s">
        <v>2055</v>
      </c>
      <c r="E9" s="171" t="s">
        <v>1418</v>
      </c>
      <c r="F9" s="178">
        <v>40936</v>
      </c>
      <c r="G9" s="238">
        <v>23</v>
      </c>
      <c r="H9" s="21"/>
      <c r="I9" s="66">
        <v>2</v>
      </c>
      <c r="J9" s="200" t="s">
        <v>278</v>
      </c>
      <c r="K9" s="239" t="str">
        <f>IF(ISERROR(VLOOKUP(J9,'KAYIT LİSTESİ'!$B$4:$H$904,2,0)),"",(VLOOKUP(J9,'KAYIT LİSTESİ'!$B$4:$H$904,2,0)))</f>
        <v>159
157
158
162</v>
      </c>
      <c r="L9" s="463">
        <f>IF(ISERROR(VLOOKUP(J9,'KAYIT LİSTESİ'!$B$4:$H$904,4,0)),"",(VLOOKUP(J9,'KAYIT LİSTESİ'!$B$4:$H$904,4,0)))</f>
        <v>0</v>
      </c>
      <c r="M9" s="201" t="str">
        <f>IF(ISERROR(VLOOKUP(J9,'KAYIT LİSTESİ'!$B$4:$H$904,5,0)),"",(VLOOKUP(J9,'KAYIT LİSTESİ'!$B$4:$H$904,5,0)))</f>
        <v>ÇİĞDEM GÖLEZ
NESRİN KEZİK
ZERİN KATURMAN
CANSU TORTULU</v>
      </c>
      <c r="N9" s="201" t="str">
        <f>IF(ISERROR(VLOOKUP(J9,'KAYIT LİSTESİ'!$B$4:$H$904,6,0)),"",(VLOOKUP(J9,'KAYIT LİSTESİ'!$B$4:$H$904,6,0)))</f>
        <v>ERZİNCAN-ERZİNCAN ÜNİVERSİTESİ</v>
      </c>
      <c r="O9" s="112" t="s">
        <v>1826</v>
      </c>
      <c r="P9" s="260" t="s">
        <v>1827</v>
      </c>
      <c r="T9" s="220">
        <v>21454</v>
      </c>
      <c r="U9" s="218">
        <v>92</v>
      </c>
    </row>
    <row r="10" spans="1:21" s="18" customFormat="1" ht="63">
      <c r="A10" s="66">
        <v>3</v>
      </c>
      <c r="B10" s="267" t="s">
        <v>2034</v>
      </c>
      <c r="C10" s="237" t="s">
        <v>1827</v>
      </c>
      <c r="D10" s="262" t="s">
        <v>2033</v>
      </c>
      <c r="E10" s="171" t="s">
        <v>1242</v>
      </c>
      <c r="F10" s="178">
        <v>41534</v>
      </c>
      <c r="G10" s="238">
        <v>22</v>
      </c>
      <c r="H10" s="21"/>
      <c r="I10" s="66">
        <v>3</v>
      </c>
      <c r="J10" s="200" t="s">
        <v>279</v>
      </c>
      <c r="K10" s="239" t="str">
        <f>IF(ISERROR(VLOOKUP(J10,'KAYIT LİSTESİ'!$B$4:$H$904,2,0)),"",(VLOOKUP(J10,'KAYIT LİSTESİ'!$B$4:$H$904,2,0)))</f>
        <v>71
72
75
74</v>
      </c>
      <c r="L10" s="237" t="str">
        <f>IF(ISERROR(VLOOKUP(J10,'KAYIT LİSTESİ'!$B$4:$H$904,4,0)),"",(VLOOKUP(J10,'KAYIT LİSTESİ'!$B$4:$H$904,4,0)))</f>
        <v>3.1.1996
18.12.1995
8.7.1994
13.9.2015</v>
      </c>
      <c r="M10" s="201" t="str">
        <f>IF(ISERROR(VLOOKUP(J10,'KAYIT LİSTESİ'!$B$4:$H$904,5,0)),"",(VLOOKUP(J10,'KAYIT LİSTESİ'!$B$4:$H$904,5,0)))</f>
        <v>HAFİZE ÜNALER
HİLAL YAZGAN
SÜMEYYE TEZEL
S. NİLAY YILDIZ</v>
      </c>
      <c r="N10" s="201" t="str">
        <f>IF(ISERROR(VLOOKUP(J10,'KAYIT LİSTESİ'!$B$4:$H$904,6,0)),"",(VLOOKUP(J10,'KAYIT LİSTESİ'!$B$4:$H$904,6,0)))</f>
        <v>NİĞDE-NİĞDE ÜNİVERSİTESİ</v>
      </c>
      <c r="O10" s="178">
        <v>45317</v>
      </c>
      <c r="P10" s="260">
        <v>2</v>
      </c>
      <c r="T10" s="220">
        <v>21484</v>
      </c>
      <c r="U10" s="218">
        <v>91</v>
      </c>
    </row>
    <row r="11" spans="1:21" s="18" customFormat="1" ht="63">
      <c r="A11" s="66">
        <v>4</v>
      </c>
      <c r="B11" s="267" t="s">
        <v>2009</v>
      </c>
      <c r="C11" s="237" t="s">
        <v>2008</v>
      </c>
      <c r="D11" s="262" t="s">
        <v>2007</v>
      </c>
      <c r="E11" s="171" t="s">
        <v>1177</v>
      </c>
      <c r="F11" s="178">
        <v>42109</v>
      </c>
      <c r="G11" s="238">
        <v>21</v>
      </c>
      <c r="H11" s="21"/>
      <c r="I11" s="66">
        <v>4</v>
      </c>
      <c r="J11" s="200" t="s">
        <v>280</v>
      </c>
      <c r="K11" s="239" t="str">
        <f>IF(ISERROR(VLOOKUP(J11,'KAYIT LİSTESİ'!$B$4:$H$904,2,0)),"",(VLOOKUP(J11,'KAYIT LİSTESİ'!$B$4:$H$904,2,0)))</f>
        <v>25
21
26
27</v>
      </c>
      <c r="L11" s="237" t="str">
        <f>IF(ISERROR(VLOOKUP(J11,'KAYIT LİSTESİ'!$B$4:$H$904,4,0)),"",(VLOOKUP(J11,'KAYIT LİSTESİ'!$B$4:$H$904,4,0)))</f>
        <v>3.4.1993
1.7.1996
1.9.1995
1.1.1996</v>
      </c>
      <c r="M11" s="201" t="str">
        <f>IF(ISERROR(VLOOKUP(J11,'KAYIT LİSTESİ'!$B$4:$H$904,5,0)),"",(VLOOKUP(J11,'KAYIT LİSTESİ'!$B$4:$H$904,5,0)))</f>
        <v>SEVİLAY EYTEMİŞ
GÜLŞEN KARATAŞ
SEVİM KABAY
SİBEL ÖZDEMİR</v>
      </c>
      <c r="N11" s="201" t="str">
        <f>IF(ISERROR(VLOOKUP(J11,'KAYIT LİSTESİ'!$B$4:$H$904,6,0)),"",(VLOOKUP(J11,'KAYIT LİSTESİ'!$B$4:$H$904,6,0)))</f>
        <v>AĞRI-İBRAHİM ÇEÇEN ÜNİVERSİTESİ</v>
      </c>
      <c r="O11" s="112" t="s">
        <v>1826</v>
      </c>
      <c r="P11" s="260" t="s">
        <v>1827</v>
      </c>
      <c r="T11" s="220">
        <v>21514</v>
      </c>
      <c r="U11" s="218">
        <v>90</v>
      </c>
    </row>
    <row r="12" spans="1:21" s="18" customFormat="1" ht="63">
      <c r="A12" s="66">
        <v>5</v>
      </c>
      <c r="B12" s="267" t="s">
        <v>2043</v>
      </c>
      <c r="C12" s="237" t="s">
        <v>2042</v>
      </c>
      <c r="D12" s="262" t="s">
        <v>2041</v>
      </c>
      <c r="E12" s="171" t="s">
        <v>1290</v>
      </c>
      <c r="F12" s="178">
        <v>42230</v>
      </c>
      <c r="G12" s="238">
        <v>20</v>
      </c>
      <c r="H12" s="21"/>
      <c r="I12" s="66">
        <v>5</v>
      </c>
      <c r="J12" s="200" t="s">
        <v>281</v>
      </c>
      <c r="K12" s="239" t="str">
        <f>IF(ISERROR(VLOOKUP(J12,'KAYIT LİSTESİ'!$B$4:$H$904,2,0)),"",(VLOOKUP(J12,'KAYIT LİSTESİ'!$B$4:$H$904,2,0)))</f>
        <v>213
211
207
208</v>
      </c>
      <c r="L12" s="237" t="str">
        <f>IF(ISERROR(VLOOKUP(J12,'KAYIT LİSTESİ'!$B$4:$H$904,4,0)),"",(VLOOKUP(J12,'KAYIT LİSTESİ'!$B$4:$H$904,4,0)))</f>
        <v>15.12.1995
25.3.1992
9.2.1996
10.7.1994</v>
      </c>
      <c r="M12" s="201" t="str">
        <f>IF(ISERROR(VLOOKUP(J12,'KAYIT LİSTESİ'!$B$4:$H$904,5,0)),"",(VLOOKUP(J12,'KAYIT LİSTESİ'!$B$4:$H$904,5,0)))</f>
        <v>ŞİRİN UYSAL
ELİF EKSİN
ARZU YILDIRIM
DOĞA GÜNDEM</v>
      </c>
      <c r="N12" s="201" t="str">
        <f>IF(ISERROR(VLOOKUP(J12,'KAYIT LİSTESİ'!$B$4:$H$904,6,0)),"",(VLOOKUP(J12,'KAYIT LİSTESİ'!$B$4:$H$904,6,0)))</f>
        <v>İSTANBUL-İSTANBUL TEKNİK ÜNİVERSİTESİ</v>
      </c>
      <c r="O12" s="178">
        <v>44448</v>
      </c>
      <c r="P12" s="260">
        <v>1</v>
      </c>
      <c r="T12" s="220">
        <v>21544</v>
      </c>
      <c r="U12" s="218">
        <v>89</v>
      </c>
    </row>
    <row r="13" spans="1:21" s="18" customFormat="1" ht="63">
      <c r="A13" s="66">
        <v>6</v>
      </c>
      <c r="B13" s="267" t="s">
        <v>2054</v>
      </c>
      <c r="C13" s="237" t="s">
        <v>2053</v>
      </c>
      <c r="D13" s="262" t="s">
        <v>2052</v>
      </c>
      <c r="E13" s="171" t="s">
        <v>1335</v>
      </c>
      <c r="F13" s="178">
        <v>42651</v>
      </c>
      <c r="G13" s="238">
        <v>19</v>
      </c>
      <c r="H13" s="21"/>
      <c r="I13" s="66">
        <v>6</v>
      </c>
      <c r="J13" s="200" t="s">
        <v>282</v>
      </c>
      <c r="K13" s="239" t="str">
        <f>IF(ISERROR(VLOOKUP(J13,'KAYIT LİSTESİ'!$B$4:$H$904,2,0)),"",(VLOOKUP(J13,'KAYIT LİSTESİ'!$B$4:$H$904,2,0)))</f>
        <v/>
      </c>
      <c r="L13" s="237" t="str">
        <f>IF(ISERROR(VLOOKUP(J13,'KAYIT LİSTESİ'!$B$4:$H$904,4,0)),"",(VLOOKUP(J13,'KAYIT LİSTESİ'!$B$4:$H$904,4,0)))</f>
        <v/>
      </c>
      <c r="M13" s="201" t="str">
        <f>IF(ISERROR(VLOOKUP(J13,'KAYIT LİSTESİ'!$B$4:$H$904,5,0)),"",(VLOOKUP(J13,'KAYIT LİSTESİ'!$B$4:$H$904,5,0)))</f>
        <v/>
      </c>
      <c r="N13" s="201" t="str">
        <f>IF(ISERROR(VLOOKUP(J13,'KAYIT LİSTESİ'!$B$4:$H$904,6,0)),"",(VLOOKUP(J13,'KAYIT LİSTESİ'!$B$4:$H$904,6,0)))</f>
        <v/>
      </c>
      <c r="O13" s="112"/>
      <c r="P13" s="260"/>
      <c r="T13" s="220">
        <v>21574</v>
      </c>
      <c r="U13" s="218">
        <v>88</v>
      </c>
    </row>
    <row r="14" spans="1:21" s="18" customFormat="1" ht="63">
      <c r="A14" s="66">
        <v>7</v>
      </c>
      <c r="B14" s="267" t="s">
        <v>2026</v>
      </c>
      <c r="C14" s="237" t="s">
        <v>2025</v>
      </c>
      <c r="D14" s="262" t="s">
        <v>2024</v>
      </c>
      <c r="E14" s="171" t="s">
        <v>1279</v>
      </c>
      <c r="F14" s="178">
        <v>42921</v>
      </c>
      <c r="G14" s="238">
        <v>18</v>
      </c>
      <c r="H14" s="21"/>
      <c r="I14" s="230" t="s">
        <v>16</v>
      </c>
      <c r="J14" s="231"/>
      <c r="K14" s="231"/>
      <c r="L14" s="231"/>
      <c r="M14" s="231"/>
      <c r="N14" s="231"/>
      <c r="O14" s="231"/>
      <c r="P14" s="232"/>
      <c r="T14" s="220">
        <v>21664</v>
      </c>
      <c r="U14" s="218">
        <v>85</v>
      </c>
    </row>
    <row r="15" spans="1:21" s="18" customFormat="1" ht="63">
      <c r="A15" s="66">
        <v>8</v>
      </c>
      <c r="B15" s="267" t="s">
        <v>2006</v>
      </c>
      <c r="C15" s="237" t="s">
        <v>2005</v>
      </c>
      <c r="D15" s="262" t="s">
        <v>2004</v>
      </c>
      <c r="E15" s="171" t="s">
        <v>1327</v>
      </c>
      <c r="F15" s="178">
        <v>43163</v>
      </c>
      <c r="G15" s="238">
        <v>17</v>
      </c>
      <c r="H15" s="21"/>
      <c r="I15" s="43" t="s">
        <v>11</v>
      </c>
      <c r="J15" s="40" t="s">
        <v>87</v>
      </c>
      <c r="K15" s="40" t="s">
        <v>86</v>
      </c>
      <c r="L15" s="41" t="s">
        <v>12</v>
      </c>
      <c r="M15" s="42" t="s">
        <v>13</v>
      </c>
      <c r="N15" s="42" t="s">
        <v>295</v>
      </c>
      <c r="O15" s="40" t="s">
        <v>14</v>
      </c>
      <c r="P15" s="40" t="s">
        <v>27</v>
      </c>
      <c r="T15" s="220">
        <v>21694</v>
      </c>
      <c r="U15" s="218">
        <v>84</v>
      </c>
    </row>
    <row r="16" spans="1:21" s="18" customFormat="1" ht="78.75">
      <c r="A16" s="66">
        <v>9</v>
      </c>
      <c r="B16" s="267" t="s">
        <v>2017</v>
      </c>
      <c r="C16" s="237" t="s">
        <v>2016</v>
      </c>
      <c r="D16" s="262" t="s">
        <v>2015</v>
      </c>
      <c r="E16" s="171" t="s">
        <v>1188</v>
      </c>
      <c r="F16" s="178">
        <v>43255</v>
      </c>
      <c r="G16" s="238">
        <v>16</v>
      </c>
      <c r="H16" s="21"/>
      <c r="I16" s="66">
        <v>1</v>
      </c>
      <c r="J16" s="200" t="s">
        <v>285</v>
      </c>
      <c r="K16" s="239" t="str">
        <f>IF(ISERROR(VLOOKUP(J16,'KAYIT LİSTESİ'!$B$4:$H$904,2,0)),"",(VLOOKUP(J16,'KAYIT LİSTESİ'!$B$4:$H$904,2,0)))</f>
        <v>3
6
1
4</v>
      </c>
      <c r="L16" s="237" t="str">
        <f>IF(ISERROR(VLOOKUP(J16,'KAYIT LİSTESİ'!$B$4:$H$904,4,0)),"",(VLOOKUP(J16,'KAYIT LİSTESİ'!$B$4:$H$904,4,0)))</f>
        <v>11.2.1996
6.7.1991
3.7.1994
15.6.1996</v>
      </c>
      <c r="M16" s="201" t="str">
        <f>IF(ISERROR(VLOOKUP(J16,'KAYIT LİSTESİ'!$B$4:$H$904,5,0)),"",(VLOOKUP(J16,'KAYIT LİSTESİ'!$B$4:$H$904,5,0)))</f>
        <v>BÜŞRA FATMA ERDEM
YAĞMUR TARHAN
AZİZE GEDİKLİ
GAMZE ALPDOĞAN</v>
      </c>
      <c r="N16" s="201" t="str">
        <f>IF(ISERROR(VLOOKUP(J16,'KAYIT LİSTESİ'!$B$4:$H$904,6,0)),"",(VLOOKUP(J16,'KAYIT LİSTESİ'!$B$4:$H$904,6,0)))</f>
        <v>AKSARAY-AKSARAY ÜNİVERSİTESİ</v>
      </c>
      <c r="O16" s="178">
        <v>44863</v>
      </c>
      <c r="P16" s="260">
        <v>3</v>
      </c>
      <c r="T16" s="220">
        <v>21724</v>
      </c>
      <c r="U16" s="218">
        <v>83</v>
      </c>
    </row>
    <row r="17" spans="1:21" s="18" customFormat="1" ht="63">
      <c r="A17" s="66">
        <v>10</v>
      </c>
      <c r="B17" s="267" t="s">
        <v>2023</v>
      </c>
      <c r="C17" s="237" t="s">
        <v>2022</v>
      </c>
      <c r="D17" s="262" t="s">
        <v>2021</v>
      </c>
      <c r="E17" s="171" t="s">
        <v>1252</v>
      </c>
      <c r="F17" s="178">
        <v>43273</v>
      </c>
      <c r="G17" s="238">
        <v>15</v>
      </c>
      <c r="H17" s="21"/>
      <c r="I17" s="66">
        <v>2</v>
      </c>
      <c r="J17" s="200" t="s">
        <v>286</v>
      </c>
      <c r="K17" s="239" t="str">
        <f>IF(ISERROR(VLOOKUP(J17,'KAYIT LİSTESİ'!$B$4:$H$904,2,0)),"",(VLOOKUP(J17,'KAYIT LİSTESİ'!$B$4:$H$904,2,0)))</f>
        <v>267
274
269
266</v>
      </c>
      <c r="L17" s="237" t="str">
        <f>IF(ISERROR(VLOOKUP(J17,'KAYIT LİSTESİ'!$B$4:$H$904,4,0)),"",(VLOOKUP(J17,'KAYIT LİSTESİ'!$B$4:$H$904,4,0)))</f>
        <v>24.3.1994
1.1.1997
30.9.1995
15.2.1996</v>
      </c>
      <c r="M17" s="201" t="str">
        <f>IF(ISERROR(VLOOKUP(J17,'KAYIT LİSTESİ'!$B$4:$H$904,5,0)),"",(VLOOKUP(J17,'KAYIT LİSTESİ'!$B$4:$H$904,5,0)))</f>
        <v>SELİN IŞLAK
GÜLCAN ÖZ
GÜLCAN İZBAŞ
ÇİĞDEM TÜRKMEN</v>
      </c>
      <c r="N17" s="201" t="str">
        <f>IF(ISERROR(VLOOKUP(J17,'KAYIT LİSTESİ'!$B$4:$H$904,6,0)),"",(VLOOKUP(J17,'KAYIT LİSTESİ'!$B$4:$H$904,6,0)))</f>
        <v>MUĞLA-MUĞLA SITKI KOÇMAN ÜNİVERSİTESİ</v>
      </c>
      <c r="O17" s="178">
        <v>50185</v>
      </c>
      <c r="P17" s="260">
        <v>6</v>
      </c>
      <c r="T17" s="220">
        <v>21754</v>
      </c>
      <c r="U17" s="218">
        <v>82</v>
      </c>
    </row>
    <row r="18" spans="1:21" s="18" customFormat="1" ht="63">
      <c r="A18" s="66">
        <v>11</v>
      </c>
      <c r="B18" s="267" t="s">
        <v>2032</v>
      </c>
      <c r="C18" s="237" t="s">
        <v>2031</v>
      </c>
      <c r="D18" s="262" t="s">
        <v>2030</v>
      </c>
      <c r="E18" s="171" t="s">
        <v>1230</v>
      </c>
      <c r="F18" s="178">
        <v>44418</v>
      </c>
      <c r="G18" s="238">
        <v>14</v>
      </c>
      <c r="H18" s="21"/>
      <c r="I18" s="66">
        <v>3</v>
      </c>
      <c r="J18" s="200" t="s">
        <v>287</v>
      </c>
      <c r="K18" s="239" t="str">
        <f>IF(ISERROR(VLOOKUP(J18,'KAYIT LİSTESİ'!$B$4:$H$904,2,0)),"",(VLOOKUP(J18,'KAYIT LİSTESİ'!$B$4:$H$904,2,0)))</f>
        <v>499
495
492
497</v>
      </c>
      <c r="L18" s="237" t="str">
        <f>IF(ISERROR(VLOOKUP(J18,'KAYIT LİSTESİ'!$B$4:$H$904,4,0)),"",(VLOOKUP(J18,'KAYIT LİSTESİ'!$B$4:$H$904,4,0)))</f>
        <v>12.9.1991
20.5.1991
14.3.1992
30.1.1993</v>
      </c>
      <c r="M18" s="201" t="str">
        <f>IF(ISERROR(VLOOKUP(J18,'KAYIT LİSTESİ'!$B$4:$H$904,5,0)),"",(VLOOKUP(J18,'KAYIT LİSTESİ'!$B$4:$H$904,5,0)))</f>
        <v>ZEYNEP BAHADIR
GÜLŞAH KIZILTAŞ
BÜŞRA ÖZGE ÇAKIR
IRMAK ÖZSOY</v>
      </c>
      <c r="N18" s="201" t="str">
        <f>IF(ISERROR(VLOOKUP(J18,'KAYIT LİSTESİ'!$B$4:$H$904,6,0)),"",(VLOOKUP(J18,'KAYIT LİSTESİ'!$B$4:$H$904,6,0)))</f>
        <v>İSTANBUL-MARMARA ÜNİVERSİTESİ</v>
      </c>
      <c r="O18" s="178">
        <v>50007</v>
      </c>
      <c r="P18" s="260">
        <v>5</v>
      </c>
      <c r="T18" s="220">
        <v>21794</v>
      </c>
      <c r="U18" s="218">
        <v>81</v>
      </c>
    </row>
    <row r="19" spans="1:21" s="18" customFormat="1" ht="63">
      <c r="A19" s="66">
        <v>12</v>
      </c>
      <c r="B19" s="267" t="s">
        <v>1981</v>
      </c>
      <c r="C19" s="237" t="s">
        <v>1980</v>
      </c>
      <c r="D19" s="262" t="s">
        <v>1979</v>
      </c>
      <c r="E19" s="171" t="s">
        <v>1377</v>
      </c>
      <c r="F19" s="178">
        <v>44448</v>
      </c>
      <c r="G19" s="238">
        <v>13</v>
      </c>
      <c r="H19" s="21"/>
      <c r="I19" s="66">
        <v>4</v>
      </c>
      <c r="J19" s="200" t="s">
        <v>288</v>
      </c>
      <c r="K19" s="239" t="str">
        <f>IF(ISERROR(VLOOKUP(J19,'KAYIT LİSTESİ'!$B$4:$H$904,2,0)),"",(VLOOKUP(J19,'KAYIT LİSTESİ'!$B$4:$H$904,2,0)))</f>
        <v>234
237
233
232</v>
      </c>
      <c r="L19" s="237" t="str">
        <f>IF(ISERROR(VLOOKUP(J19,'KAYIT LİSTESİ'!$B$4:$H$904,4,0)),"",(VLOOKUP(J19,'KAYIT LİSTESİ'!$B$4:$H$904,4,0)))</f>
        <v>12.3.1993
29.1.1992
1.1.1992
29.4.1990</v>
      </c>
      <c r="M19" s="201" t="str">
        <f>IF(ISERROR(VLOOKUP(J19,'KAYIT LİSTESİ'!$B$4:$H$904,5,0)),"",(VLOOKUP(J19,'KAYIT LİSTESİ'!$B$4:$H$904,5,0)))</f>
        <v>NERGİS ASLAN
ZEYNEP URAL
IŞIL DÖNMEZ
ÇAĞLA FADILLIOĞLU</v>
      </c>
      <c r="N19" s="201" t="str">
        <f>IF(ISERROR(VLOOKUP(J19,'KAYIT LİSTESİ'!$B$4:$H$904,6,0)),"",(VLOOKUP(J19,'KAYIT LİSTESİ'!$B$4:$H$904,6,0)))</f>
        <v>İSTANBUL-BOĞAZİÇİ ÜNİVERSİTESİ</v>
      </c>
      <c r="O19" s="178">
        <v>44906</v>
      </c>
      <c r="P19" s="260">
        <v>4</v>
      </c>
      <c r="T19" s="220">
        <v>21824</v>
      </c>
      <c r="U19" s="218">
        <v>80</v>
      </c>
    </row>
    <row r="20" spans="1:21" s="18" customFormat="1" ht="63">
      <c r="A20" s="66">
        <v>13</v>
      </c>
      <c r="B20" s="267" t="s">
        <v>2014</v>
      </c>
      <c r="C20" s="237" t="s">
        <v>2013</v>
      </c>
      <c r="D20" s="262" t="s">
        <v>2012</v>
      </c>
      <c r="E20" s="171" t="s">
        <v>1300</v>
      </c>
      <c r="F20" s="178">
        <v>44793</v>
      </c>
      <c r="G20" s="238">
        <v>12</v>
      </c>
      <c r="H20" s="21"/>
      <c r="I20" s="66">
        <v>5</v>
      </c>
      <c r="J20" s="200" t="s">
        <v>289</v>
      </c>
      <c r="K20" s="239" t="str">
        <f>IF(ISERROR(VLOOKUP(J20,'KAYIT LİSTESİ'!$B$4:$H$904,2,0)),"",(VLOOKUP(J20,'KAYIT LİSTESİ'!$B$4:$H$904,2,0)))</f>
        <v>171
164
166
168</v>
      </c>
      <c r="L20" s="237" t="str">
        <f>IF(ISERROR(VLOOKUP(J20,'KAYIT LİSTESİ'!$B$4:$H$904,4,0)),"",(VLOOKUP(J20,'KAYIT LİSTESİ'!$B$4:$H$904,4,0)))</f>
        <v>12.2.1995
28.1.1996
3.8.1994
7.7.1993</v>
      </c>
      <c r="M20" s="201" t="str">
        <f>IF(ISERROR(VLOOKUP(J20,'KAYIT LİSTESİ'!$B$4:$H$904,5,0)),"",(VLOOKUP(J20,'KAYIT LİSTESİ'!$B$4:$H$904,5,0)))</f>
        <v>SELEN YANAR
DAMLA TAŞ
ESRA ŞANAL
GİZEM AKSOY</v>
      </c>
      <c r="N20" s="201" t="str">
        <f>IF(ISERROR(VLOOKUP(J20,'KAYIT LİSTESİ'!$B$4:$H$904,6,0)),"",(VLOOKUP(J20,'KAYIT LİSTESİ'!$B$4:$H$904,6,0)))</f>
        <v>İSTANBUL-İSTANBUL ÜNİVERSİTESİ</v>
      </c>
      <c r="O20" s="178">
        <v>43163</v>
      </c>
      <c r="P20" s="260">
        <v>1</v>
      </c>
      <c r="T20" s="220">
        <v>21854</v>
      </c>
      <c r="U20" s="218">
        <v>79</v>
      </c>
    </row>
    <row r="21" spans="1:21" s="18" customFormat="1" ht="78.75">
      <c r="A21" s="66">
        <v>14</v>
      </c>
      <c r="B21" s="267" t="s">
        <v>2003</v>
      </c>
      <c r="C21" s="237" t="s">
        <v>2002</v>
      </c>
      <c r="D21" s="262" t="s">
        <v>2001</v>
      </c>
      <c r="E21" s="171" t="s">
        <v>1150</v>
      </c>
      <c r="F21" s="178">
        <v>44863</v>
      </c>
      <c r="G21" s="238">
        <v>11</v>
      </c>
      <c r="H21" s="21"/>
      <c r="I21" s="66">
        <v>6</v>
      </c>
      <c r="J21" s="200" t="s">
        <v>290</v>
      </c>
      <c r="K21" s="239" t="str">
        <f>IF(ISERROR(VLOOKUP(J21,'KAYIT LİSTESİ'!$B$4:$H$904,2,0)),"",(VLOOKUP(J21,'KAYIT LİSTESİ'!$B$4:$H$904,2,0)))</f>
        <v>154
147
156
145</v>
      </c>
      <c r="L21" s="237" t="str">
        <f>IF(ISERROR(VLOOKUP(J21,'KAYIT LİSTESİ'!$B$4:$H$904,4,0)),"",(VLOOKUP(J21,'KAYIT LİSTESİ'!$B$4:$H$904,4,0)))</f>
        <v>5.4.1996
2.10.1993
5.2.1996
27.1.1991</v>
      </c>
      <c r="M21" s="201" t="str">
        <f>IF(ISERROR(VLOOKUP(J21,'KAYIT LİSTESİ'!$B$4:$H$904,5,0)),"",(VLOOKUP(J21,'KAYIT LİSTESİ'!$B$4:$H$904,5,0)))</f>
        <v>SUHANM BURAK
ELİF DEMİRBAĞ
TUĞBA BEKTAŞ
CEMİLE ESER</v>
      </c>
      <c r="N21" s="201" t="str">
        <f>IF(ISERROR(VLOOKUP(J21,'KAYIT LİSTESİ'!$B$4:$H$904,6,0)),"",(VLOOKUP(J21,'KAYIT LİSTESİ'!$B$4:$H$904,6,0)))</f>
        <v>SİVAS-CUMHURİYET ÜNİVERSİTESİ</v>
      </c>
      <c r="O21" s="178">
        <v>44793</v>
      </c>
      <c r="P21" s="260">
        <v>2</v>
      </c>
      <c r="T21" s="220">
        <v>21894</v>
      </c>
      <c r="U21" s="218">
        <v>78</v>
      </c>
    </row>
    <row r="22" spans="1:21" s="18" customFormat="1" ht="63">
      <c r="A22" s="66">
        <v>15</v>
      </c>
      <c r="B22" s="267" t="s">
        <v>2049</v>
      </c>
      <c r="C22" s="237" t="s">
        <v>2048</v>
      </c>
      <c r="D22" s="262" t="s">
        <v>2047</v>
      </c>
      <c r="E22" s="171" t="s">
        <v>1356</v>
      </c>
      <c r="F22" s="178">
        <v>44874</v>
      </c>
      <c r="G22" s="238">
        <v>10</v>
      </c>
      <c r="I22" s="230" t="s">
        <v>17</v>
      </c>
      <c r="J22" s="231"/>
      <c r="K22" s="231"/>
      <c r="L22" s="231"/>
      <c r="M22" s="231"/>
      <c r="N22" s="231"/>
      <c r="O22" s="231"/>
      <c r="P22" s="232"/>
      <c r="T22" s="220">
        <v>21364</v>
      </c>
      <c r="U22" s="218">
        <v>95</v>
      </c>
    </row>
    <row r="23" spans="1:21" ht="63">
      <c r="A23" s="66">
        <v>16</v>
      </c>
      <c r="B23" s="267" t="s">
        <v>2040</v>
      </c>
      <c r="C23" s="237" t="s">
        <v>2039</v>
      </c>
      <c r="D23" s="262" t="s">
        <v>2038</v>
      </c>
      <c r="E23" s="171" t="s">
        <v>1409</v>
      </c>
      <c r="F23" s="178">
        <v>44906</v>
      </c>
      <c r="G23" s="238">
        <v>9</v>
      </c>
      <c r="H23" s="19"/>
      <c r="I23" s="43" t="s">
        <v>11</v>
      </c>
      <c r="J23" s="40" t="s">
        <v>87</v>
      </c>
      <c r="K23" s="40" t="s">
        <v>86</v>
      </c>
      <c r="L23" s="41" t="s">
        <v>12</v>
      </c>
      <c r="M23" s="42" t="s">
        <v>13</v>
      </c>
      <c r="N23" s="42" t="s">
        <v>295</v>
      </c>
      <c r="O23" s="40" t="s">
        <v>14</v>
      </c>
      <c r="P23" s="40" t="s">
        <v>27</v>
      </c>
      <c r="T23" s="220">
        <v>21394</v>
      </c>
      <c r="U23" s="218">
        <v>94</v>
      </c>
    </row>
    <row r="24" spans="1:21" s="18" customFormat="1" ht="63">
      <c r="A24" s="66">
        <v>17</v>
      </c>
      <c r="B24" s="267" t="s">
        <v>2029</v>
      </c>
      <c r="C24" s="237" t="s">
        <v>2028</v>
      </c>
      <c r="D24" s="262" t="s">
        <v>2027</v>
      </c>
      <c r="E24" s="171" t="s">
        <v>1221</v>
      </c>
      <c r="F24" s="178">
        <v>45317</v>
      </c>
      <c r="G24" s="238">
        <v>8</v>
      </c>
      <c r="H24" s="21"/>
      <c r="I24" s="66">
        <v>1</v>
      </c>
      <c r="J24" s="200" t="s">
        <v>681</v>
      </c>
      <c r="K24" s="239" t="str">
        <f>IF(ISERROR(VLOOKUP(J24,'KAYIT LİSTESİ'!$B$4:$H$904,2,0)),"",(VLOOKUP(J24,'KAYIT LİSTESİ'!$B$4:$H$904,2,0)))</f>
        <v>77
84
83
85</v>
      </c>
      <c r="L24" s="237" t="str">
        <f>IF(ISERROR(VLOOKUP(J24,'KAYIT LİSTESİ'!$B$4:$H$904,4,0)),"",(VLOOKUP(J24,'KAYIT LİSTESİ'!$B$4:$H$904,4,0)))</f>
        <v>9.6.1997
1.1.1995
22.9.1992
28.8.1992</v>
      </c>
      <c r="M24" s="201" t="str">
        <f>IF(ISERROR(VLOOKUP(J24,'KAYIT LİSTESİ'!$B$4:$H$904,5,0)),"",(VLOOKUP(J24,'KAYIT LİSTESİ'!$B$4:$H$904,5,0)))</f>
        <v>ASLI ARIK
Ş.İPEK ÇAKIR
ÖZLEM BALKIÇ
TUĞBA AKDENİZ</v>
      </c>
      <c r="N24" s="201" t="str">
        <f>IF(ISERROR(VLOOKUP(J24,'KAYIT LİSTESİ'!$B$4:$H$904,6,0)),"",(VLOOKUP(J24,'KAYIT LİSTESİ'!$B$4:$H$904,6,0)))</f>
        <v>BURDUR-MEHMET AKİF ERSOY ÜNİVERSİTESİ</v>
      </c>
      <c r="O24" s="178">
        <v>44418</v>
      </c>
      <c r="P24" s="260">
        <v>4</v>
      </c>
      <c r="T24" s="220">
        <v>21424</v>
      </c>
      <c r="U24" s="218">
        <v>93</v>
      </c>
    </row>
    <row r="25" spans="1:21" s="18" customFormat="1" ht="63">
      <c r="A25" s="66">
        <v>18</v>
      </c>
      <c r="B25" s="267" t="s">
        <v>1489</v>
      </c>
      <c r="C25" s="237" t="s">
        <v>1448</v>
      </c>
      <c r="D25" s="262" t="s">
        <v>1449</v>
      </c>
      <c r="E25" s="171" t="s">
        <v>1439</v>
      </c>
      <c r="F25" s="178">
        <v>50007</v>
      </c>
      <c r="G25" s="238">
        <v>7</v>
      </c>
      <c r="H25" s="21"/>
      <c r="I25" s="66">
        <v>2</v>
      </c>
      <c r="J25" s="200" t="s">
        <v>682</v>
      </c>
      <c r="K25" s="239" t="str">
        <f>IF(ISERROR(VLOOKUP(J25,'KAYIT LİSTESİ'!$B$4:$H$904,2,0)),"",(VLOOKUP(J25,'KAYIT LİSTESİ'!$B$4:$H$904,2,0)))</f>
        <v>197
193
195
189</v>
      </c>
      <c r="L25" s="237" t="str">
        <f>IF(ISERROR(VLOOKUP(J25,'KAYIT LİSTESİ'!$B$4:$H$904,4,0)),"",(VLOOKUP(J25,'KAYIT LİSTESİ'!$B$4:$H$904,4,0)))</f>
        <v>1.1.1992
26.4.1994
24.4.1996
22.9.1995</v>
      </c>
      <c r="M25" s="201" t="str">
        <f>IF(ISERROR(VLOOKUP(J25,'KAYIT LİSTESİ'!$B$4:$H$904,5,0)),"",(VLOOKUP(J25,'KAYIT LİSTESİ'!$B$4:$H$904,5,0)))</f>
        <v>TUĞBA KOÇ
FATMA AÇIKALIN
NAGİHAN KALYONCU
AYLA MERTOĞLU</v>
      </c>
      <c r="N25" s="201" t="str">
        <f>IF(ISERROR(VLOOKUP(J25,'KAYIT LİSTESİ'!$B$4:$H$904,6,0)),"",(VLOOKUP(J25,'KAYIT LİSTESİ'!$B$4:$H$904,6,0)))</f>
        <v>ANKARA-HACETTEPE ÜNİVERSİTESİ</v>
      </c>
      <c r="O25" s="178">
        <v>44874</v>
      </c>
      <c r="P25" s="260">
        <v>5</v>
      </c>
      <c r="T25" s="220">
        <v>21454</v>
      </c>
      <c r="U25" s="218">
        <v>92</v>
      </c>
    </row>
    <row r="26" spans="1:21" s="18" customFormat="1" ht="63">
      <c r="A26" s="66">
        <v>19</v>
      </c>
      <c r="B26" s="267" t="s">
        <v>2037</v>
      </c>
      <c r="C26" s="237" t="s">
        <v>2036</v>
      </c>
      <c r="D26" s="262" t="s">
        <v>2035</v>
      </c>
      <c r="E26" s="171" t="s">
        <v>1462</v>
      </c>
      <c r="F26" s="178">
        <v>50185</v>
      </c>
      <c r="G26" s="238">
        <v>6</v>
      </c>
      <c r="H26" s="21"/>
      <c r="I26" s="66">
        <v>3</v>
      </c>
      <c r="J26" s="200" t="s">
        <v>683</v>
      </c>
      <c r="K26" s="239" t="str">
        <f>IF(ISERROR(VLOOKUP(J26,'KAYIT LİSTESİ'!$B$4:$H$904,2,0)),"",(VLOOKUP(J26,'KAYIT LİSTESİ'!$B$4:$H$904,2,0)))</f>
        <v>44
40
43
41</v>
      </c>
      <c r="L26" s="237" t="str">
        <f>IF(ISERROR(VLOOKUP(J26,'KAYIT LİSTESİ'!$B$4:$H$904,4,0)),"",(VLOOKUP(J26,'KAYIT LİSTESİ'!$B$4:$H$904,4,0)))</f>
        <v>24.09.1994
9.11.1994
8.11.1988
7.7.1993</v>
      </c>
      <c r="M26" s="201" t="str">
        <f>IF(ISERROR(VLOOKUP(J26,'KAYIT LİSTESİ'!$B$4:$H$904,5,0)),"",(VLOOKUP(J26,'KAYIT LİSTESİ'!$B$4:$H$904,5,0)))</f>
        <v>SERAP DOĞAN
DERYA YILDIRIM 
SALİNA ÖTER
EMEL ŞANLI</v>
      </c>
      <c r="N26" s="201" t="str">
        <f>IF(ISERROR(VLOOKUP(J26,'KAYIT LİSTESİ'!$B$4:$H$904,6,0)),"",(VLOOKUP(J26,'KAYIT LİSTESİ'!$B$4:$H$904,6,0)))</f>
        <v>İZMİR-9 EYLÜL ÜNİVERSİTESİ</v>
      </c>
      <c r="O26" s="178">
        <v>43255</v>
      </c>
      <c r="P26" s="260">
        <v>2</v>
      </c>
      <c r="T26" s="220">
        <v>21484</v>
      </c>
      <c r="U26" s="218">
        <v>91</v>
      </c>
    </row>
    <row r="27" spans="1:21" s="18" customFormat="1" ht="63">
      <c r="A27" s="66">
        <v>20</v>
      </c>
      <c r="B27" s="267" t="s">
        <v>2011</v>
      </c>
      <c r="C27" s="463">
        <v>0</v>
      </c>
      <c r="D27" s="262" t="s">
        <v>2010</v>
      </c>
      <c r="E27" s="171" t="s">
        <v>1269</v>
      </c>
      <c r="F27" s="178">
        <v>50244</v>
      </c>
      <c r="G27" s="238">
        <v>5</v>
      </c>
      <c r="H27" s="21"/>
      <c r="I27" s="66">
        <v>4</v>
      </c>
      <c r="J27" s="200" t="s">
        <v>684</v>
      </c>
      <c r="K27" s="239" t="str">
        <f>IF(ISERROR(VLOOKUP(J27,'KAYIT LİSTESİ'!$B$4:$H$904,2,0)),"",(VLOOKUP(J27,'KAYIT LİSTESİ'!$B$4:$H$904,2,0)))</f>
        <v>137
142
140
136</v>
      </c>
      <c r="L27" s="237" t="str">
        <f>IF(ISERROR(VLOOKUP(J27,'KAYIT LİSTESİ'!$B$4:$H$904,4,0)),"",(VLOOKUP(J27,'KAYIT LİSTESİ'!$B$4:$H$904,4,0)))</f>
        <v>15.3.1991
29.1.1994
25.8.1994
6.1.1994</v>
      </c>
      <c r="M27" s="201" t="str">
        <f>IF(ISERROR(VLOOKUP(J27,'KAYIT LİSTESİ'!$B$4:$H$904,5,0)),"",(VLOOKUP(J27,'KAYIT LİSTESİ'!$B$4:$H$904,5,0)))</f>
        <v>GAMZE ÖZYILDIZ
ZÜHRE ACERMAN
TUĞBA AYDIN
EMİNE HIZLIER</v>
      </c>
      <c r="N27" s="201" t="str">
        <f>IF(ISERROR(VLOOKUP(J27,'KAYIT LİSTESİ'!$B$4:$H$904,6,0)),"",(VLOOKUP(J27,'KAYIT LİSTESİ'!$B$4:$H$904,6,0)))</f>
        <v>KKTC-DOĞU AKDENİZ ÜNİVERSİTESİ</v>
      </c>
      <c r="O27" s="178">
        <v>42230</v>
      </c>
      <c r="P27" s="260">
        <v>1</v>
      </c>
      <c r="T27" s="220">
        <v>21514</v>
      </c>
      <c r="U27" s="218">
        <v>90</v>
      </c>
    </row>
    <row r="28" spans="1:21" s="18" customFormat="1" ht="63">
      <c r="A28" s="66">
        <v>21</v>
      </c>
      <c r="B28" s="267" t="s">
        <v>2020</v>
      </c>
      <c r="C28" s="237" t="s">
        <v>2019</v>
      </c>
      <c r="D28" s="262" t="s">
        <v>2018</v>
      </c>
      <c r="E28" s="171" t="s">
        <v>1367</v>
      </c>
      <c r="F28" s="178">
        <v>50578</v>
      </c>
      <c r="G28" s="238">
        <v>4</v>
      </c>
      <c r="H28" s="21"/>
      <c r="I28" s="66">
        <v>5</v>
      </c>
      <c r="J28" s="200" t="s">
        <v>685</v>
      </c>
      <c r="K28" s="239" t="str">
        <f>IF(ISERROR(VLOOKUP(J28,'KAYIT LİSTESİ'!$B$4:$H$904,2,0)),"",(VLOOKUP(J28,'KAYIT LİSTESİ'!$B$4:$H$904,2,0)))</f>
        <v>102
263
99
103</v>
      </c>
      <c r="L28" s="237" t="str">
        <f>IF(ISERROR(VLOOKUP(J28,'KAYIT LİSTESİ'!$B$4:$H$904,4,0)),"",(VLOOKUP(J28,'KAYIT LİSTESİ'!$B$4:$H$904,4,0)))</f>
        <v>15.1.1996
19.1.1991
2.3.1995
2.7.1995</v>
      </c>
      <c r="M28" s="201" t="str">
        <f>IF(ISERROR(VLOOKUP(J28,'KAYIT LİSTESİ'!$B$4:$H$904,5,0)),"",(VLOOKUP(J28,'KAYIT LİSTESİ'!$B$4:$H$904,5,0)))</f>
        <v>SEYDA ÖZDEK
TUĞBA DAYE
NİGAR DERİN
ÜMMÜ AYDIN</v>
      </c>
      <c r="N28" s="201" t="str">
        <f>IF(ISERROR(VLOOKUP(J28,'KAYIT LİSTESİ'!$B$4:$H$904,6,0)),"",(VLOOKUP(J28,'KAYIT LİSTESİ'!$B$4:$H$904,6,0)))</f>
        <v>ANKARA-GAZİ ÜNİVERSİTESİ</v>
      </c>
      <c r="O28" s="178">
        <v>43273</v>
      </c>
      <c r="P28" s="260">
        <v>3</v>
      </c>
      <c r="T28" s="220">
        <v>21544</v>
      </c>
      <c r="U28" s="218">
        <v>89</v>
      </c>
    </row>
    <row r="29" spans="1:21" s="18" customFormat="1" ht="63">
      <c r="A29" s="66" t="s">
        <v>1827</v>
      </c>
      <c r="B29" s="267" t="s">
        <v>1324</v>
      </c>
      <c r="C29" s="463">
        <v>0</v>
      </c>
      <c r="D29" s="262" t="s">
        <v>1325</v>
      </c>
      <c r="E29" s="171" t="s">
        <v>1315</v>
      </c>
      <c r="F29" s="178" t="s">
        <v>1826</v>
      </c>
      <c r="G29" s="238"/>
      <c r="H29" s="21"/>
      <c r="I29" s="66">
        <v>6</v>
      </c>
      <c r="J29" s="200" t="s">
        <v>686</v>
      </c>
      <c r="K29" s="239" t="str">
        <f>IF(ISERROR(VLOOKUP(J29,'KAYIT LİSTESİ'!$B$4:$H$904,2,0)),"",(VLOOKUP(J29,'KAYIT LİSTESİ'!$B$4:$H$904,2,0)))</f>
        <v>204
205
199
206</v>
      </c>
      <c r="L29" s="237" t="str">
        <f>IF(ISERROR(VLOOKUP(J29,'KAYIT LİSTESİ'!$B$4:$H$904,4,0)),"",(VLOOKUP(J29,'KAYIT LİSTESİ'!$B$4:$H$904,4,0)))</f>
        <v xml:space="preserve">22.2.1995
5.9.1994
</v>
      </c>
      <c r="M29" s="201" t="str">
        <f>IF(ISERROR(VLOOKUP(J29,'KAYIT LİSTESİ'!$B$4:$H$904,5,0)),"",(VLOOKUP(J29,'KAYIT LİSTESİ'!$B$4:$H$904,5,0)))</f>
        <v>SEVİM KÜREKÇİ
TUĞÇE MENEK
BERİVAN ALTUN
ZEHRA DÜNDAR</v>
      </c>
      <c r="N29" s="201" t="str">
        <f>IF(ISERROR(VLOOKUP(J29,'KAYIT LİSTESİ'!$B$4:$H$904,6,0)),"",(VLOOKUP(J29,'KAYIT LİSTESİ'!$B$4:$H$904,6,0)))</f>
        <v>MERSİN-MERSİN ÜNİVERSİTESİ</v>
      </c>
      <c r="O29" s="178">
        <v>50578</v>
      </c>
      <c r="P29" s="260">
        <v>6</v>
      </c>
      <c r="T29" s="220">
        <v>21574</v>
      </c>
      <c r="U29" s="218">
        <v>88</v>
      </c>
    </row>
    <row r="30" spans="1:21" s="18" customFormat="1" ht="63">
      <c r="A30" s="66" t="s">
        <v>1827</v>
      </c>
      <c r="B30" s="267" t="s">
        <v>1173</v>
      </c>
      <c r="C30" s="237" t="s">
        <v>1174</v>
      </c>
      <c r="D30" s="262" t="s">
        <v>1175</v>
      </c>
      <c r="E30" s="171" t="s">
        <v>1165</v>
      </c>
      <c r="F30" s="178" t="s">
        <v>1826</v>
      </c>
      <c r="G30" s="238"/>
      <c r="H30" s="21"/>
      <c r="I30" s="230" t="s">
        <v>302</v>
      </c>
      <c r="J30" s="231"/>
      <c r="K30" s="231"/>
      <c r="L30" s="231"/>
      <c r="M30" s="231"/>
      <c r="N30" s="231"/>
      <c r="O30" s="231"/>
      <c r="P30" s="232"/>
      <c r="T30" s="220">
        <v>21664</v>
      </c>
      <c r="U30" s="218">
        <v>85</v>
      </c>
    </row>
    <row r="31" spans="1:21" s="18" customFormat="1" ht="25.5">
      <c r="A31" s="66"/>
      <c r="B31" s="267"/>
      <c r="C31" s="237"/>
      <c r="D31" s="262"/>
      <c r="E31" s="171"/>
      <c r="F31" s="178"/>
      <c r="G31" s="238"/>
      <c r="H31" s="21"/>
      <c r="I31" s="43" t="s">
        <v>11</v>
      </c>
      <c r="J31" s="40" t="s">
        <v>87</v>
      </c>
      <c r="K31" s="40" t="s">
        <v>86</v>
      </c>
      <c r="L31" s="41" t="s">
        <v>12</v>
      </c>
      <c r="M31" s="42" t="s">
        <v>13</v>
      </c>
      <c r="N31" s="42" t="s">
        <v>295</v>
      </c>
      <c r="O31" s="40" t="s">
        <v>14</v>
      </c>
      <c r="P31" s="40" t="s">
        <v>27</v>
      </c>
      <c r="T31" s="220">
        <v>21694</v>
      </c>
      <c r="U31" s="218">
        <v>84</v>
      </c>
    </row>
    <row r="32" spans="1:21" s="18" customFormat="1" ht="63">
      <c r="A32" s="66"/>
      <c r="B32" s="267"/>
      <c r="C32" s="237"/>
      <c r="D32" s="262"/>
      <c r="E32" s="171"/>
      <c r="F32" s="178"/>
      <c r="G32" s="238"/>
      <c r="H32" s="21"/>
      <c r="I32" s="66">
        <v>1</v>
      </c>
      <c r="J32" s="200" t="s">
        <v>689</v>
      </c>
      <c r="K32" s="239" t="str">
        <f>IF(ISERROR(VLOOKUP(J32,'KAYIT LİSTESİ'!$B$4:$H$904,2,0)),"",(VLOOKUP(J32,'KAYIT LİSTESİ'!$B$4:$H$904,2,0)))</f>
        <v>175
181
179
183</v>
      </c>
      <c r="L32" s="237" t="str">
        <f>IF(ISERROR(VLOOKUP(J32,'KAYIT LİSTESİ'!$B$4:$H$904,4,0)),"",(VLOOKUP(J32,'KAYIT LİSTESİ'!$B$4:$H$904,4,0)))</f>
        <v>1.3.1993
14.6.1994
22.10.1996
1.1.1996</v>
      </c>
      <c r="M32" s="201" t="str">
        <f>IF(ISERROR(VLOOKUP(J32,'KAYIT LİSTESİ'!$B$4:$H$904,5,0)),"",(VLOOKUP(J32,'KAYIT LİSTESİ'!$B$4:$H$904,5,0)))</f>
        <v>ÇİĞDEM GEZİCİ
SEMRA ÖZBUDAK
ELİF POLAT
ZEYNEP BAŞ</v>
      </c>
      <c r="N32" s="201" t="str">
        <f>IF(ISERROR(VLOOKUP(J32,'KAYIT LİSTESİ'!$B$4:$H$904,6,0)),"",(VLOOKUP(J32,'KAYIT LİSTESİ'!$B$4:$H$904,6,0)))</f>
        <v>KOCAELİ-KOCAELİ ÜNİVERSİTESİ</v>
      </c>
      <c r="O32" s="112">
        <v>42651</v>
      </c>
      <c r="P32" s="260">
        <v>5</v>
      </c>
      <c r="T32" s="220">
        <v>21724</v>
      </c>
      <c r="U32" s="218">
        <v>83</v>
      </c>
    </row>
    <row r="33" spans="1:21" s="18" customFormat="1" ht="63">
      <c r="A33" s="66"/>
      <c r="B33" s="267"/>
      <c r="C33" s="237"/>
      <c r="D33" s="262"/>
      <c r="E33" s="171"/>
      <c r="F33" s="178"/>
      <c r="G33" s="238"/>
      <c r="H33" s="21"/>
      <c r="I33" s="66">
        <v>2</v>
      </c>
      <c r="J33" s="200" t="s">
        <v>690</v>
      </c>
      <c r="K33" s="239" t="str">
        <f>IF(ISERROR(VLOOKUP(J33,'KAYIT LİSTESİ'!$B$4:$H$904,2,0)),"",(VLOOKUP(J33,'KAYIT LİSTESİ'!$B$4:$H$904,2,0)))</f>
        <v>131
129
121
124</v>
      </c>
      <c r="L33" s="237" t="str">
        <f>IF(ISERROR(VLOOKUP(J33,'KAYIT LİSTESİ'!$B$4:$H$904,4,0)),"",(VLOOKUP(J33,'KAYIT LİSTESİ'!$B$4:$H$904,4,0)))</f>
        <v>14.8.1996
24.10.1994
1.1.1994
1.4.1993</v>
      </c>
      <c r="M33" s="201" t="str">
        <f>IF(ISERROR(VLOOKUP(J33,'KAYIT LİSTESİ'!$B$4:$H$904,5,0)),"",(VLOOKUP(J33,'KAYIT LİSTESİ'!$B$4:$H$904,5,0)))</f>
        <v>SELVA PINAR AKÇA
ÖZNUR BOZTAŞ
AYSELBOZTAŞ
ESRA OTLU</v>
      </c>
      <c r="N33" s="201" t="str">
        <f>IF(ISERROR(VLOOKUP(J33,'KAYIT LİSTESİ'!$B$4:$H$904,6,0)),"",(VLOOKUP(J33,'KAYIT LİSTESİ'!$B$4:$H$904,6,0)))</f>
        <v>ANKARA-ANKARA ÜNİVERSİTESİ</v>
      </c>
      <c r="O33" s="112">
        <v>42921</v>
      </c>
      <c r="P33" s="260">
        <v>6</v>
      </c>
      <c r="T33" s="220">
        <v>21754</v>
      </c>
      <c r="U33" s="218">
        <v>82</v>
      </c>
    </row>
    <row r="34" spans="1:21" s="18" customFormat="1" ht="63">
      <c r="A34" s="66"/>
      <c r="B34" s="267"/>
      <c r="C34" s="237"/>
      <c r="D34" s="262"/>
      <c r="E34" s="171"/>
      <c r="F34" s="178"/>
      <c r="G34" s="238"/>
      <c r="H34" s="21"/>
      <c r="I34" s="66">
        <v>3</v>
      </c>
      <c r="J34" s="200" t="s">
        <v>691</v>
      </c>
      <c r="K34" s="239" t="str">
        <f>IF(ISERROR(VLOOKUP(J34,'KAYIT LİSTESİ'!$B$4:$H$904,2,0)),"",(VLOOKUP(J34,'KAYIT LİSTESİ'!$B$4:$H$904,2,0)))</f>
        <v>243
239
241
245</v>
      </c>
      <c r="L34" s="237" t="str">
        <f>IF(ISERROR(VLOOKUP(J34,'KAYIT LİSTESİ'!$B$4:$H$904,4,0)),"",(VLOOKUP(J34,'KAYIT LİSTESİ'!$B$4:$H$904,4,0)))</f>
        <v>6.10.1992
21.6.1990
15.11.1995</v>
      </c>
      <c r="M34" s="201" t="str">
        <f>IF(ISERROR(VLOOKUP(J34,'KAYIT LİSTESİ'!$B$4:$H$904,5,0)),"",(VLOOKUP(J34,'KAYIT LİSTESİ'!$B$4:$H$904,5,0)))</f>
        <v>GİZEM DEMİREL
DEMET DİNÇ
ELİF TOZLU
İLKAY AVCI</v>
      </c>
      <c r="N34" s="201" t="str">
        <f>IF(ISERROR(VLOOKUP(J34,'KAYIT LİSTESİ'!$B$4:$H$904,6,0)),"",(VLOOKUP(J34,'KAYIT LİSTESİ'!$B$4:$H$904,6,0)))</f>
        <v>ESKİŞEHİR-ANADOLU ÜNİVERSİTESİ</v>
      </c>
      <c r="O34" s="112">
        <v>40936</v>
      </c>
      <c r="P34" s="260">
        <v>2</v>
      </c>
      <c r="T34" s="220">
        <v>21794</v>
      </c>
      <c r="U34" s="218">
        <v>81</v>
      </c>
    </row>
    <row r="35" spans="1:21" s="18" customFormat="1" ht="63">
      <c r="A35" s="541" t="s">
        <v>1839</v>
      </c>
      <c r="B35" s="542"/>
      <c r="C35" s="542"/>
      <c r="D35" s="542"/>
      <c r="E35" s="542"/>
      <c r="F35" s="542"/>
      <c r="G35" s="543"/>
      <c r="H35" s="21"/>
      <c r="I35" s="66">
        <v>4</v>
      </c>
      <c r="J35" s="200" t="s">
        <v>692</v>
      </c>
      <c r="K35" s="239" t="str">
        <f>IF(ISERROR(VLOOKUP(J35,'KAYIT LİSTESİ'!$B$4:$H$904,2,0)),"",(VLOOKUP(J35,'KAYIT LİSTESİ'!$B$4:$H$904,2,0)))</f>
        <v>47
46
55
57</v>
      </c>
      <c r="L35" s="237" t="str">
        <f>IF(ISERROR(VLOOKUP(J35,'KAYIT LİSTESİ'!$B$4:$H$904,4,0)),"",(VLOOKUP(J35,'KAYIT LİSTESİ'!$B$4:$H$904,4,0)))</f>
        <v>3.3.1994
1.2.1995
15.11.1995
7.11.1996</v>
      </c>
      <c r="M35" s="201" t="str">
        <f>IF(ISERROR(VLOOKUP(J35,'KAYIT LİSTESİ'!$B$4:$H$904,5,0)),"",(VLOOKUP(J35,'KAYIT LİSTESİ'!$B$4:$H$904,5,0)))</f>
        <v>BEYZA TİLKİ
ASLI ARIK
RABİA ÇİÇEK
SERAY ŞENTÜRK</v>
      </c>
      <c r="N35" s="201" t="str">
        <f>IF(ISERROR(VLOOKUP(J35,'KAYIT LİSTESİ'!$B$4:$H$904,6,0)),"",(VLOOKUP(J35,'KAYIT LİSTESİ'!$B$4:$H$904,6,0)))</f>
        <v>AYDIN-ADNAN MENDERES ÜNİVERSİTESİ</v>
      </c>
      <c r="O35" s="112">
        <v>40274</v>
      </c>
      <c r="P35" s="260">
        <v>1</v>
      </c>
      <c r="T35" s="220">
        <v>21824</v>
      </c>
      <c r="U35" s="218">
        <v>80</v>
      </c>
    </row>
    <row r="36" spans="1:21" s="18" customFormat="1" ht="63">
      <c r="A36" s="544"/>
      <c r="B36" s="545"/>
      <c r="C36" s="545"/>
      <c r="D36" s="545"/>
      <c r="E36" s="545"/>
      <c r="F36" s="545"/>
      <c r="G36" s="546"/>
      <c r="H36" s="21"/>
      <c r="I36" s="66">
        <v>5</v>
      </c>
      <c r="J36" s="200" t="s">
        <v>693</v>
      </c>
      <c r="K36" s="239" t="str">
        <f>IF(ISERROR(VLOOKUP(J36,'KAYIT LİSTESİ'!$B$4:$H$904,2,0)),"",(VLOOKUP(J36,'KAYIT LİSTESİ'!$B$4:$H$904,2,0)))</f>
        <v>95
87
90
94</v>
      </c>
      <c r="L36" s="237" t="str">
        <f>IF(ISERROR(VLOOKUP(J36,'KAYIT LİSTESİ'!$B$4:$H$904,4,0)),"",(VLOOKUP(J36,'KAYIT LİSTESİ'!$B$4:$H$904,4,0)))</f>
        <v>-</v>
      </c>
      <c r="M36" s="201" t="str">
        <f>IF(ISERROR(VLOOKUP(J36,'KAYIT LİSTESİ'!$B$4:$H$904,5,0)),"",(VLOOKUP(J36,'KAYIT LİSTESİ'!$B$4:$H$904,5,0)))</f>
        <v>YUDUM İLİKSİZ
CEYLAN GÖKDEMİR
EBRU OFLUOĞLU
SEBAHAT AKPINAR</v>
      </c>
      <c r="N36" s="201" t="str">
        <f>IF(ISERROR(VLOOKUP(J36,'KAYIT LİSTESİ'!$B$4:$H$904,6,0)),"",(VLOOKUP(J36,'KAYIT LİSTESİ'!$B$4:$H$904,6,0)))</f>
        <v>KÜTAHYA-DUMLUPINAR ÜNİVERSİTESİ</v>
      </c>
      <c r="O36" s="112">
        <v>41534</v>
      </c>
      <c r="P36" s="260">
        <v>3</v>
      </c>
      <c r="T36" s="220">
        <v>21854</v>
      </c>
      <c r="U36" s="218">
        <v>79</v>
      </c>
    </row>
    <row r="37" spans="1:21" s="18" customFormat="1" ht="63">
      <c r="A37" s="66"/>
      <c r="B37" s="267"/>
      <c r="C37" s="237"/>
      <c r="D37" s="262"/>
      <c r="E37" s="171"/>
      <c r="F37" s="178"/>
      <c r="G37" s="238"/>
      <c r="H37" s="21"/>
      <c r="I37" s="66">
        <v>6</v>
      </c>
      <c r="J37" s="200" t="s">
        <v>694</v>
      </c>
      <c r="K37" s="239" t="str">
        <f>IF(ISERROR(VLOOKUP(J37,'KAYIT LİSTESİ'!$B$4:$H$904,2,0)),"",(VLOOKUP(J37,'KAYIT LİSTESİ'!$B$4:$H$904,2,0)))</f>
        <v>33
34
28
29</v>
      </c>
      <c r="L37" s="237" t="str">
        <f>IF(ISERROR(VLOOKUP(J37,'KAYIT LİSTESİ'!$B$4:$H$904,4,0)),"",(VLOOKUP(J37,'KAYIT LİSTESİ'!$B$4:$H$904,4,0)))</f>
        <v>25.9.1993
28.3.1996
1.6.1993
22.8.1994</v>
      </c>
      <c r="M37" s="201" t="str">
        <f>IF(ISERROR(VLOOKUP(J37,'KAYIT LİSTESİ'!$B$4:$H$904,5,0)),"",(VLOOKUP(J37,'KAYIT LİSTESİ'!$B$4:$H$904,5,0)))</f>
        <v>KADER CEYHAN
KÜBRA YEMİŞLİ
AYŞE KARABULUT
BETÜL ARSLAN</v>
      </c>
      <c r="N37" s="201" t="str">
        <f>IF(ISERROR(VLOOKUP(J37,'KAYIT LİSTESİ'!$B$4:$H$904,6,0)),"",(VLOOKUP(J37,'KAYIT LİSTESİ'!$B$4:$H$904,6,0)))</f>
        <v>BURSA-ULUDAĞ ÜNİVERSİTESİ</v>
      </c>
      <c r="O37" s="112">
        <v>42109</v>
      </c>
      <c r="P37" s="260">
        <v>4</v>
      </c>
      <c r="T37" s="220">
        <v>21894</v>
      </c>
      <c r="U37" s="218">
        <v>78</v>
      </c>
    </row>
    <row r="38" spans="1:21" s="330" customFormat="1" ht="14.25" customHeight="1">
      <c r="A38" s="320" t="s">
        <v>18</v>
      </c>
      <c r="B38" s="320"/>
      <c r="C38" s="320"/>
      <c r="D38" s="321"/>
      <c r="E38" s="322" t="s">
        <v>0</v>
      </c>
      <c r="F38" s="323" t="s">
        <v>1</v>
      </c>
      <c r="G38" s="324"/>
      <c r="H38" s="325" t="s">
        <v>2</v>
      </c>
      <c r="I38" s="324"/>
      <c r="J38" s="324"/>
      <c r="K38" s="324"/>
      <c r="L38" s="326"/>
      <c r="M38" s="327" t="s">
        <v>3</v>
      </c>
      <c r="N38" s="328" t="s">
        <v>3</v>
      </c>
      <c r="O38" s="324" t="s">
        <v>3</v>
      </c>
      <c r="P38" s="320"/>
      <c r="Q38" s="329"/>
      <c r="T38" s="331">
        <v>22054</v>
      </c>
      <c r="U38" s="332">
        <v>74</v>
      </c>
    </row>
    <row r="39" spans="1:21">
      <c r="T39" s="220">
        <v>23254</v>
      </c>
      <c r="U39" s="218">
        <v>46</v>
      </c>
    </row>
    <row r="40" spans="1:21">
      <c r="T40" s="220">
        <v>23314</v>
      </c>
      <c r="U40" s="218">
        <v>45</v>
      </c>
    </row>
    <row r="41" spans="1:21">
      <c r="T41" s="220">
        <v>23374</v>
      </c>
      <c r="U41" s="218">
        <v>44</v>
      </c>
    </row>
    <row r="42" spans="1:21">
      <c r="T42" s="220">
        <v>23434</v>
      </c>
      <c r="U42" s="218">
        <v>43</v>
      </c>
    </row>
    <row r="43" spans="1:21">
      <c r="T43" s="220">
        <v>23494</v>
      </c>
      <c r="U43" s="218">
        <v>42</v>
      </c>
    </row>
    <row r="44" spans="1:21">
      <c r="T44" s="220">
        <v>23554</v>
      </c>
      <c r="U44" s="218">
        <v>41</v>
      </c>
    </row>
    <row r="45" spans="1:21" hidden="1">
      <c r="T45" s="220">
        <v>23614</v>
      </c>
      <c r="U45" s="218">
        <v>40</v>
      </c>
    </row>
    <row r="46" spans="1:21" hidden="1">
      <c r="T46" s="220">
        <v>23674</v>
      </c>
      <c r="U46" s="218">
        <v>39</v>
      </c>
    </row>
    <row r="47" spans="1:21" hidden="1">
      <c r="E47" s="49" t="s">
        <v>1209</v>
      </c>
      <c r="T47" s="220">
        <v>23734</v>
      </c>
      <c r="U47" s="218">
        <v>38</v>
      </c>
    </row>
    <row r="48" spans="1:21" hidden="1">
      <c r="E48" s="49" t="s">
        <v>1160</v>
      </c>
      <c r="T48" s="220">
        <v>23794</v>
      </c>
      <c r="U48" s="218">
        <v>37</v>
      </c>
    </row>
    <row r="49" spans="5:21" hidden="1">
      <c r="E49" s="49" t="s">
        <v>1162</v>
      </c>
      <c r="T49" s="220">
        <v>23854</v>
      </c>
      <c r="U49" s="218">
        <v>36</v>
      </c>
    </row>
    <row r="50" spans="5:21" hidden="1">
      <c r="E50" s="49" t="s">
        <v>1487</v>
      </c>
      <c r="T50" s="220">
        <v>23814</v>
      </c>
      <c r="U50" s="218">
        <v>35</v>
      </c>
    </row>
    <row r="51" spans="5:21" hidden="1">
      <c r="E51" s="49" t="s">
        <v>1350</v>
      </c>
      <c r="T51" s="220">
        <v>23974</v>
      </c>
      <c r="U51" s="218">
        <v>34</v>
      </c>
    </row>
    <row r="52" spans="5:21" hidden="1">
      <c r="E52" s="49" t="s">
        <v>1935</v>
      </c>
      <c r="T52" s="220">
        <v>24034</v>
      </c>
      <c r="U52" s="218">
        <v>33</v>
      </c>
    </row>
    <row r="53" spans="5:21" ht="25.5" hidden="1">
      <c r="E53" s="49" t="s">
        <v>1401</v>
      </c>
      <c r="T53" s="220">
        <v>24094</v>
      </c>
      <c r="U53" s="218">
        <v>32</v>
      </c>
    </row>
    <row r="54" spans="5:21" ht="25.5" hidden="1">
      <c r="E54" s="49" t="s">
        <v>1390</v>
      </c>
      <c r="T54" s="220">
        <v>24154</v>
      </c>
      <c r="U54" s="218">
        <v>31</v>
      </c>
    </row>
    <row r="55" spans="5:21" hidden="1">
      <c r="E55" s="49" t="s">
        <v>1263</v>
      </c>
      <c r="T55" s="220">
        <v>24214</v>
      </c>
      <c r="U55" s="218">
        <v>30</v>
      </c>
    </row>
    <row r="56" spans="5:21" hidden="1">
      <c r="E56" s="49" t="s">
        <v>1364</v>
      </c>
      <c r="T56" s="220">
        <v>24274</v>
      </c>
      <c r="U56" s="218">
        <v>29</v>
      </c>
    </row>
    <row r="57" spans="5:21" hidden="1">
      <c r="E57" s="49" t="s">
        <v>1455</v>
      </c>
      <c r="T57" s="220">
        <v>24334</v>
      </c>
      <c r="U57" s="218">
        <v>28</v>
      </c>
    </row>
    <row r="58" spans="5:21" hidden="1">
      <c r="E58" s="49" t="s">
        <v>1394</v>
      </c>
      <c r="T58" s="220">
        <v>24394</v>
      </c>
      <c r="U58" s="218">
        <v>27</v>
      </c>
    </row>
    <row r="59" spans="5:21" ht="25.5" hidden="1">
      <c r="E59" s="49" t="s">
        <v>1398</v>
      </c>
      <c r="T59" s="220">
        <v>24454</v>
      </c>
      <c r="U59" s="218">
        <v>26</v>
      </c>
    </row>
    <row r="60" spans="5:21" ht="25.5" hidden="1">
      <c r="E60" s="49" t="s">
        <v>1451</v>
      </c>
      <c r="T60" s="220">
        <v>24514</v>
      </c>
      <c r="U60" s="218">
        <v>25</v>
      </c>
    </row>
    <row r="61" spans="5:21" ht="25.5" hidden="1">
      <c r="E61" s="49" t="s">
        <v>1158</v>
      </c>
      <c r="T61" s="220">
        <v>24614</v>
      </c>
      <c r="U61" s="218">
        <v>24</v>
      </c>
    </row>
    <row r="62" spans="5:21" hidden="1">
      <c r="E62" s="49" t="s">
        <v>1452</v>
      </c>
      <c r="T62" s="220">
        <v>24714</v>
      </c>
      <c r="U62" s="218">
        <v>23</v>
      </c>
    </row>
    <row r="63" spans="5:21" hidden="1">
      <c r="E63" s="49" t="s">
        <v>1349</v>
      </c>
      <c r="T63" s="220">
        <v>24814</v>
      </c>
      <c r="U63" s="218">
        <v>22</v>
      </c>
    </row>
    <row r="64" spans="5:21" hidden="1">
      <c r="T64" s="220">
        <v>24914</v>
      </c>
      <c r="U64" s="218">
        <v>21</v>
      </c>
    </row>
    <row r="65" spans="20:21">
      <c r="T65" s="220">
        <v>25014</v>
      </c>
      <c r="U65" s="218">
        <v>20</v>
      </c>
    </row>
    <row r="66" spans="20:21">
      <c r="T66" s="220">
        <v>25114</v>
      </c>
      <c r="U66" s="218">
        <v>19</v>
      </c>
    </row>
    <row r="67" spans="20:21">
      <c r="T67" s="220">
        <v>25214</v>
      </c>
      <c r="U67" s="218">
        <v>18</v>
      </c>
    </row>
    <row r="68" spans="20:21">
      <c r="T68" s="220">
        <v>25314</v>
      </c>
      <c r="U68" s="218">
        <v>17</v>
      </c>
    </row>
    <row r="69" spans="20:21">
      <c r="T69" s="220">
        <v>25414</v>
      </c>
      <c r="U69" s="218">
        <v>16</v>
      </c>
    </row>
    <row r="70" spans="20:21">
      <c r="T70" s="220">
        <v>25514</v>
      </c>
      <c r="U70" s="218">
        <v>15</v>
      </c>
    </row>
    <row r="71" spans="20:21">
      <c r="T71" s="220">
        <v>25614</v>
      </c>
      <c r="U71" s="218">
        <v>14</v>
      </c>
    </row>
    <row r="72" spans="20:21">
      <c r="T72" s="220">
        <v>25714</v>
      </c>
      <c r="U72" s="218">
        <v>13</v>
      </c>
    </row>
    <row r="73" spans="20:21">
      <c r="T73" s="220">
        <v>25814</v>
      </c>
      <c r="U73" s="218">
        <v>12</v>
      </c>
    </row>
    <row r="74" spans="20:21">
      <c r="T74" s="220">
        <v>25914</v>
      </c>
      <c r="U74" s="218">
        <v>11</v>
      </c>
    </row>
    <row r="75" spans="20:21">
      <c r="T75" s="220">
        <v>30014</v>
      </c>
      <c r="U75" s="218">
        <v>10</v>
      </c>
    </row>
    <row r="76" spans="20:21">
      <c r="T76" s="220">
        <v>30114</v>
      </c>
      <c r="U76" s="218">
        <v>9</v>
      </c>
    </row>
    <row r="77" spans="20:21">
      <c r="T77" s="220">
        <v>30214</v>
      </c>
      <c r="U77" s="218">
        <v>8</v>
      </c>
    </row>
    <row r="78" spans="20:21">
      <c r="T78" s="220">
        <v>30314</v>
      </c>
      <c r="U78" s="218">
        <v>7</v>
      </c>
    </row>
    <row r="79" spans="20:21">
      <c r="T79" s="220">
        <v>30414</v>
      </c>
      <c r="U79" s="218">
        <v>6</v>
      </c>
    </row>
    <row r="80" spans="20:21">
      <c r="T80" s="220">
        <v>30514</v>
      </c>
      <c r="U80" s="218">
        <v>5</v>
      </c>
    </row>
    <row r="81" spans="20:21">
      <c r="T81" s="220">
        <v>30614</v>
      </c>
      <c r="U81" s="218">
        <v>4</v>
      </c>
    </row>
    <row r="82" spans="20:21">
      <c r="T82" s="220">
        <v>30714</v>
      </c>
      <c r="U82" s="218">
        <v>3</v>
      </c>
    </row>
    <row r="83" spans="20:21">
      <c r="T83" s="220">
        <v>30814</v>
      </c>
      <c r="U83" s="218">
        <v>2</v>
      </c>
    </row>
    <row r="84" spans="20:21">
      <c r="T84" s="220">
        <v>30914</v>
      </c>
      <c r="U84" s="218">
        <v>1</v>
      </c>
    </row>
  </sheetData>
  <mergeCells count="19">
    <mergeCell ref="G6:G7"/>
    <mergeCell ref="A4:C4"/>
    <mergeCell ref="A6:A7"/>
    <mergeCell ref="B6:B7"/>
    <mergeCell ref="C6:C7"/>
    <mergeCell ref="D6:D7"/>
    <mergeCell ref="E6:E7"/>
    <mergeCell ref="F6:F7"/>
    <mergeCell ref="D4:E4"/>
    <mergeCell ref="A35:G36"/>
    <mergeCell ref="N4:P4"/>
    <mergeCell ref="A1:P1"/>
    <mergeCell ref="A2:P2"/>
    <mergeCell ref="A3:C3"/>
    <mergeCell ref="D3:E3"/>
    <mergeCell ref="F3:G3"/>
    <mergeCell ref="N3:P3"/>
    <mergeCell ref="H3:L3"/>
    <mergeCell ref="N5:P5"/>
  </mergeCells>
  <conditionalFormatting sqref="F8:F34 F37">
    <cfRule type="cellIs" dxfId="11" priority="8" stopIfTrue="1" operator="between">
      <formula>32900</formula>
      <formula>34876</formula>
    </cfRule>
  </conditionalFormatting>
  <conditionalFormatting sqref="E47:E63">
    <cfRule type="duplicateValues" dxfId="10" priority="6" stopIfTrue="1"/>
  </conditionalFormatting>
  <conditionalFormatting sqref="E35:E36">
    <cfRule type="containsText" dxfId="9" priority="5" stopIfTrue="1" operator="containsText" text="FERDİ">
      <formula>NOT(ISERROR(SEARCH("FERDİ",E35)))</formula>
    </cfRule>
  </conditionalFormatting>
  <conditionalFormatting sqref="E35:E36">
    <cfRule type="containsText" dxfId="8" priority="2" stopIfTrue="1" operator="containsText" text="FERDİ">
      <formula>NOT(ISERROR(SEARCH("FERDİ",E35)))</formula>
    </cfRule>
    <cfRule type="duplicateValues" dxfId="7" priority="3" stopIfTrue="1"/>
    <cfRule type="duplicateValues" dxfId="6" priority="4" stopIfTrue="1"/>
  </conditionalFormatting>
  <conditionalFormatting sqref="F1:F1048576">
    <cfRule type="duplicateValues" dxfId="5" priority="1" stopIfTrue="1"/>
  </conditionalFormatting>
  <printOptions horizontalCentered="1" verticalCentered="1"/>
  <pageMargins left="0.16" right="0.19685039370078741" top="0.16" bottom="0.16" header="0.39370078740157483" footer="0.27559055118110237"/>
  <pageSetup paperSize="9" scale="40" orientation="portrait" r:id="rId1"/>
  <headerFooter alignWithMargins="0"/>
  <ignoredErrors>
    <ignoredError sqref="N5" unlockedFormula="1"/>
  </ignoredErrors>
  <drawing r:id="rId2"/>
</worksheet>
</file>

<file path=xl/worksheets/sheet39.xml><?xml version="1.0" encoding="utf-8"?>
<worksheet xmlns="http://schemas.openxmlformats.org/spreadsheetml/2006/main" xmlns:r="http://schemas.openxmlformats.org/officeDocument/2006/relationships">
  <sheetPr>
    <tabColor rgb="FFFFFF00"/>
  </sheetPr>
  <dimension ref="A1:S1456"/>
  <sheetViews>
    <sheetView view="pageBreakPreview" zoomScale="90" zoomScaleNormal="100" zoomScaleSheetLayoutView="90" workbookViewId="0">
      <pane ySplit="3" topLeftCell="A4" activePane="bottomLeft" state="frozen"/>
      <selection pane="bottomLeft" activeCell="G16" sqref="G16"/>
    </sheetView>
  </sheetViews>
  <sheetFormatPr defaultColWidth="6.140625" defaultRowHeight="15.75"/>
  <cols>
    <col min="1" max="1" width="6.140625" style="118" customWidth="1"/>
    <col min="2" max="2" width="16" style="189" customWidth="1"/>
    <col min="3" max="3" width="8.7109375" style="168" customWidth="1"/>
    <col min="4" max="4" width="7.28515625" style="120" hidden="1" customWidth="1"/>
    <col min="5" max="5" width="11.7109375" style="118" customWidth="1"/>
    <col min="6" max="6" width="24.85546875" style="115" customWidth="1"/>
    <col min="7" max="7" width="41.7109375" style="198" customWidth="1"/>
    <col min="8" max="8" width="12.42578125" style="167" customWidth="1"/>
    <col min="9" max="9" width="9.5703125" style="121" customWidth="1"/>
    <col min="10" max="11" width="8.5703125" style="122" customWidth="1"/>
    <col min="12" max="12" width="8.5703125" style="120" customWidth="1"/>
    <col min="13" max="16384" width="6.140625" style="115"/>
  </cols>
  <sheetData>
    <row r="1" spans="1:12" ht="20.25">
      <c r="A1" s="537" t="str">
        <f>'YARIŞMA BİLGİLERİ'!F19</f>
        <v>Türkiye Üniversiteler Atletizm Şampiyonası</v>
      </c>
      <c r="B1" s="537"/>
      <c r="C1" s="537"/>
      <c r="D1" s="537"/>
      <c r="E1" s="537"/>
      <c r="F1" s="538"/>
      <c r="G1" s="538"/>
      <c r="H1" s="538"/>
      <c r="I1" s="538"/>
      <c r="J1" s="537"/>
      <c r="K1" s="537"/>
      <c r="L1" s="537"/>
    </row>
    <row r="2" spans="1:12" ht="18">
      <c r="A2" s="539" t="str">
        <f>'YARIŞMA BİLGİLERİ'!F21</f>
        <v>Bayanlar</v>
      </c>
      <c r="B2" s="539"/>
      <c r="C2" s="539"/>
      <c r="D2" s="539"/>
      <c r="E2" s="539"/>
      <c r="F2" s="539"/>
      <c r="G2" s="188" t="s">
        <v>94</v>
      </c>
      <c r="H2" s="172"/>
      <c r="I2" s="540">
        <f ca="1">NOW()</f>
        <v>42135.861171990742</v>
      </c>
      <c r="J2" s="540"/>
      <c r="K2" s="540"/>
      <c r="L2" s="540"/>
    </row>
    <row r="3" spans="1:12" s="118" customFormat="1" ht="38.25">
      <c r="A3" s="116" t="s">
        <v>24</v>
      </c>
      <c r="B3" s="117" t="s">
        <v>28</v>
      </c>
      <c r="C3" s="117" t="s">
        <v>85</v>
      </c>
      <c r="D3" s="117" t="s">
        <v>118</v>
      </c>
      <c r="E3" s="116" t="s">
        <v>20</v>
      </c>
      <c r="F3" s="116" t="s">
        <v>6</v>
      </c>
      <c r="G3" s="116" t="s">
        <v>301</v>
      </c>
      <c r="H3" s="166" t="s">
        <v>124</v>
      </c>
      <c r="I3" s="163" t="s">
        <v>46</v>
      </c>
      <c r="J3" s="164" t="s">
        <v>121</v>
      </c>
      <c r="K3" s="164" t="s">
        <v>122</v>
      </c>
      <c r="L3" s="165" t="s">
        <v>123</v>
      </c>
    </row>
    <row r="4" spans="1:12" s="119" customFormat="1" ht="15" customHeight="1">
      <c r="A4" s="75">
        <v>1</v>
      </c>
      <c r="B4" s="204" t="str">
        <f t="shared" ref="B4:B11" si="0">CONCATENATE(H4,"-",J4,"-",K4)</f>
        <v>100M-4-1</v>
      </c>
      <c r="C4" s="190">
        <v>3</v>
      </c>
      <c r="D4" s="190"/>
      <c r="E4" s="242">
        <v>35106</v>
      </c>
      <c r="F4" s="243" t="s">
        <v>1149</v>
      </c>
      <c r="G4" s="197" t="s">
        <v>1150</v>
      </c>
      <c r="H4" s="193" t="s">
        <v>146</v>
      </c>
      <c r="I4" s="246"/>
      <c r="J4" s="195" t="s">
        <v>1514</v>
      </c>
      <c r="K4" s="195" t="s">
        <v>1515</v>
      </c>
      <c r="L4" s="196"/>
    </row>
    <row r="5" spans="1:12" s="119" customFormat="1" ht="15" customHeight="1">
      <c r="A5" s="75">
        <v>2</v>
      </c>
      <c r="B5" s="204" t="str">
        <f t="shared" si="0"/>
        <v>200M-4-1</v>
      </c>
      <c r="C5" s="190">
        <v>3</v>
      </c>
      <c r="D5" s="190"/>
      <c r="E5" s="242">
        <v>35107</v>
      </c>
      <c r="F5" s="243" t="s">
        <v>1149</v>
      </c>
      <c r="G5" s="197" t="s">
        <v>1150</v>
      </c>
      <c r="H5" s="193" t="s">
        <v>213</v>
      </c>
      <c r="I5" s="246"/>
      <c r="J5" s="195" t="s">
        <v>1514</v>
      </c>
      <c r="K5" s="195" t="s">
        <v>1515</v>
      </c>
      <c r="L5" s="196"/>
    </row>
    <row r="6" spans="1:12" s="119" customFormat="1" ht="15" customHeight="1">
      <c r="A6" s="75">
        <v>3</v>
      </c>
      <c r="B6" s="204" t="str">
        <f t="shared" si="0"/>
        <v>400M-2-4</v>
      </c>
      <c r="C6" s="190">
        <v>1</v>
      </c>
      <c r="D6" s="190"/>
      <c r="E6" s="242">
        <v>34518</v>
      </c>
      <c r="F6" s="243" t="s">
        <v>1151</v>
      </c>
      <c r="G6" s="197" t="s">
        <v>1150</v>
      </c>
      <c r="H6" s="193" t="s">
        <v>214</v>
      </c>
      <c r="I6" s="246"/>
      <c r="J6" s="195" t="s">
        <v>1516</v>
      </c>
      <c r="K6" s="195" t="s">
        <v>1514</v>
      </c>
      <c r="L6" s="196"/>
    </row>
    <row r="7" spans="1:12" s="119" customFormat="1" ht="15" customHeight="1">
      <c r="A7" s="75">
        <v>4</v>
      </c>
      <c r="B7" s="204" t="str">
        <f t="shared" si="0"/>
        <v>800M-2-2</v>
      </c>
      <c r="C7" s="190">
        <v>4</v>
      </c>
      <c r="D7" s="190"/>
      <c r="E7" s="242">
        <v>35231</v>
      </c>
      <c r="F7" s="243" t="s">
        <v>1152</v>
      </c>
      <c r="G7" s="197" t="s">
        <v>1150</v>
      </c>
      <c r="H7" s="193" t="s">
        <v>120</v>
      </c>
      <c r="I7" s="246"/>
      <c r="J7" s="195" t="s">
        <v>1516</v>
      </c>
      <c r="K7" s="195" t="s">
        <v>1516</v>
      </c>
      <c r="L7" s="196"/>
    </row>
    <row r="8" spans="1:12" s="119" customFormat="1" ht="15" customHeight="1">
      <c r="A8" s="75">
        <v>5</v>
      </c>
      <c r="B8" s="204" t="str">
        <f t="shared" si="0"/>
        <v>1500M-2-4</v>
      </c>
      <c r="C8" s="190">
        <v>4</v>
      </c>
      <c r="D8" s="190"/>
      <c r="E8" s="242">
        <v>35232</v>
      </c>
      <c r="F8" s="243" t="s">
        <v>1152</v>
      </c>
      <c r="G8" s="197" t="s">
        <v>1150</v>
      </c>
      <c r="H8" s="193" t="s">
        <v>204</v>
      </c>
      <c r="I8" s="246"/>
      <c r="J8" s="195" t="s">
        <v>1516</v>
      </c>
      <c r="K8" s="195" t="s">
        <v>1514</v>
      </c>
      <c r="L8" s="196"/>
    </row>
    <row r="9" spans="1:12" s="119" customFormat="1" ht="15" customHeight="1">
      <c r="A9" s="75">
        <v>6</v>
      </c>
      <c r="B9" s="204" t="str">
        <f t="shared" si="0"/>
        <v>3000M-1-1</v>
      </c>
      <c r="C9" s="190">
        <v>6</v>
      </c>
      <c r="D9" s="190"/>
      <c r="E9" s="242">
        <v>33425</v>
      </c>
      <c r="F9" s="243" t="s">
        <v>1153</v>
      </c>
      <c r="G9" s="197" t="s">
        <v>1150</v>
      </c>
      <c r="H9" s="193" t="s">
        <v>230</v>
      </c>
      <c r="I9" s="246"/>
      <c r="J9" s="195" t="s">
        <v>1515</v>
      </c>
      <c r="K9" s="195" t="s">
        <v>1515</v>
      </c>
      <c r="L9" s="196"/>
    </row>
    <row r="10" spans="1:12" s="119" customFormat="1" ht="15" customHeight="1">
      <c r="A10" s="75">
        <v>7</v>
      </c>
      <c r="B10" s="204" t="str">
        <f t="shared" si="0"/>
        <v>100M.ENG-4-1</v>
      </c>
      <c r="C10" s="190">
        <v>5</v>
      </c>
      <c r="D10" s="190"/>
      <c r="E10" s="242">
        <v>34039</v>
      </c>
      <c r="F10" s="243" t="s">
        <v>1154</v>
      </c>
      <c r="G10" s="197" t="s">
        <v>1150</v>
      </c>
      <c r="H10" s="193" t="s">
        <v>720</v>
      </c>
      <c r="I10" s="246"/>
      <c r="J10" s="195" t="s">
        <v>1514</v>
      </c>
      <c r="K10" s="195" t="s">
        <v>1515</v>
      </c>
      <c r="L10" s="196"/>
    </row>
    <row r="11" spans="1:12" s="119" customFormat="1" ht="15" customHeight="1">
      <c r="A11" s="75">
        <v>8</v>
      </c>
      <c r="B11" s="204" t="str">
        <f t="shared" si="0"/>
        <v>400M.ENG--</v>
      </c>
      <c r="C11" s="190"/>
      <c r="D11" s="190"/>
      <c r="E11" s="242"/>
      <c r="F11" s="243" t="s">
        <v>1155</v>
      </c>
      <c r="G11" s="197" t="s">
        <v>1150</v>
      </c>
      <c r="H11" s="193" t="s">
        <v>229</v>
      </c>
      <c r="I11" s="246"/>
      <c r="J11" s="195"/>
      <c r="K11" s="195"/>
      <c r="L11" s="196"/>
    </row>
    <row r="12" spans="1:12" s="119" customFormat="1" ht="15" customHeight="1">
      <c r="A12" s="75">
        <v>9</v>
      </c>
      <c r="B12" s="204" t="str">
        <f t="shared" ref="B12:B19" si="1">CONCATENATE(H12,"-",L12)</f>
        <v>GÜLLE-B7</v>
      </c>
      <c r="C12" s="190">
        <v>7</v>
      </c>
      <c r="D12" s="190"/>
      <c r="E12" s="242">
        <v>33399</v>
      </c>
      <c r="F12" s="243" t="s">
        <v>1156</v>
      </c>
      <c r="G12" s="197" t="s">
        <v>1150</v>
      </c>
      <c r="H12" s="193" t="s">
        <v>205</v>
      </c>
      <c r="I12" s="246"/>
      <c r="J12" s="195"/>
      <c r="K12" s="195"/>
      <c r="L12" s="196" t="s">
        <v>1526</v>
      </c>
    </row>
    <row r="13" spans="1:12" s="119" customFormat="1" ht="15" customHeight="1">
      <c r="A13" s="75">
        <v>10</v>
      </c>
      <c r="B13" s="204" t="str">
        <f t="shared" si="1"/>
        <v>DİSK-B7</v>
      </c>
      <c r="C13" s="190">
        <v>2</v>
      </c>
      <c r="D13" s="190"/>
      <c r="E13" s="242">
        <v>34234</v>
      </c>
      <c r="F13" s="243" t="s">
        <v>1157</v>
      </c>
      <c r="G13" s="197" t="s">
        <v>1150</v>
      </c>
      <c r="H13" s="193" t="s">
        <v>206</v>
      </c>
      <c r="I13" s="246"/>
      <c r="J13" s="195"/>
      <c r="K13" s="195"/>
      <c r="L13" s="196" t="s">
        <v>1526</v>
      </c>
    </row>
    <row r="14" spans="1:12" s="119" customFormat="1" ht="15" customHeight="1">
      <c r="A14" s="75">
        <v>11</v>
      </c>
      <c r="B14" s="204" t="str">
        <f t="shared" si="1"/>
        <v>CİRİT-B7</v>
      </c>
      <c r="C14" s="190">
        <v>2</v>
      </c>
      <c r="D14" s="190"/>
      <c r="E14" s="242">
        <v>34235</v>
      </c>
      <c r="F14" s="243" t="s">
        <v>1157</v>
      </c>
      <c r="G14" s="197" t="s">
        <v>1150</v>
      </c>
      <c r="H14" s="193" t="s">
        <v>207</v>
      </c>
      <c r="I14" s="246"/>
      <c r="J14" s="195"/>
      <c r="K14" s="195"/>
      <c r="L14" s="196" t="s">
        <v>1526</v>
      </c>
    </row>
    <row r="15" spans="1:12" s="119" customFormat="1" ht="15" customHeight="1">
      <c r="A15" s="75">
        <v>12</v>
      </c>
      <c r="B15" s="204" t="str">
        <f t="shared" si="1"/>
        <v>ÇEKİÇ-B7</v>
      </c>
      <c r="C15" s="190">
        <v>7</v>
      </c>
      <c r="D15" s="190"/>
      <c r="E15" s="242">
        <v>33399</v>
      </c>
      <c r="F15" s="243" t="s">
        <v>1156</v>
      </c>
      <c r="G15" s="197" t="s">
        <v>1150</v>
      </c>
      <c r="H15" s="193" t="s">
        <v>233</v>
      </c>
      <c r="I15" s="246"/>
      <c r="J15" s="195"/>
      <c r="K15" s="195"/>
      <c r="L15" s="196" t="s">
        <v>1526</v>
      </c>
    </row>
    <row r="16" spans="1:12" s="119" customFormat="1" ht="15" customHeight="1">
      <c r="A16" s="75">
        <v>13</v>
      </c>
      <c r="B16" s="204" t="str">
        <f t="shared" si="1"/>
        <v>UZUN-B7</v>
      </c>
      <c r="C16" s="190">
        <v>1</v>
      </c>
      <c r="D16" s="190"/>
      <c r="E16" s="242">
        <v>34518</v>
      </c>
      <c r="F16" s="243" t="s">
        <v>1151</v>
      </c>
      <c r="G16" s="197" t="s">
        <v>1150</v>
      </c>
      <c r="H16" s="193" t="s">
        <v>65</v>
      </c>
      <c r="I16" s="246"/>
      <c r="J16" s="195"/>
      <c r="K16" s="195"/>
      <c r="L16" s="196" t="s">
        <v>1526</v>
      </c>
    </row>
    <row r="17" spans="1:12" s="119" customFormat="1" ht="15" customHeight="1">
      <c r="A17" s="75">
        <v>14</v>
      </c>
      <c r="B17" s="204" t="str">
        <f t="shared" si="1"/>
        <v>ÜÇADIM-B7</v>
      </c>
      <c r="C17" s="190">
        <v>5</v>
      </c>
      <c r="D17" s="190"/>
      <c r="E17" s="242">
        <v>34039</v>
      </c>
      <c r="F17" s="243" t="s">
        <v>1154</v>
      </c>
      <c r="G17" s="197" t="s">
        <v>1150</v>
      </c>
      <c r="H17" s="193" t="s">
        <v>215</v>
      </c>
      <c r="I17" s="246"/>
      <c r="J17" s="195"/>
      <c r="K17" s="195"/>
      <c r="L17" s="196" t="s">
        <v>1526</v>
      </c>
    </row>
    <row r="18" spans="1:12" s="119" customFormat="1" ht="15" customHeight="1">
      <c r="A18" s="75">
        <v>15</v>
      </c>
      <c r="B18" s="204" t="str">
        <f t="shared" si="1"/>
        <v>YüksekA-A</v>
      </c>
      <c r="C18" s="190"/>
      <c r="D18" s="190"/>
      <c r="E18" s="242"/>
      <c r="F18" s="243" t="s">
        <v>1155</v>
      </c>
      <c r="G18" s="197" t="s">
        <v>1150</v>
      </c>
      <c r="H18" s="193" t="s">
        <v>1549</v>
      </c>
      <c r="I18" s="246"/>
      <c r="J18" s="195"/>
      <c r="K18" s="195"/>
      <c r="L18" s="196" t="s">
        <v>1473</v>
      </c>
    </row>
    <row r="19" spans="1:12" s="119" customFormat="1" ht="15" customHeight="1">
      <c r="A19" s="75">
        <v>16</v>
      </c>
      <c r="B19" s="249" t="str">
        <f t="shared" si="1"/>
        <v>SIRIK-B7</v>
      </c>
      <c r="C19" s="241"/>
      <c r="D19" s="241"/>
      <c r="E19" s="242"/>
      <c r="F19" s="243" t="s">
        <v>1155</v>
      </c>
      <c r="G19" s="197" t="s">
        <v>1150</v>
      </c>
      <c r="H19" s="245" t="s">
        <v>216</v>
      </c>
      <c r="I19" s="246"/>
      <c r="J19" s="247"/>
      <c r="K19" s="247"/>
      <c r="L19" s="248" t="s">
        <v>1526</v>
      </c>
    </row>
    <row r="20" spans="1:12" s="119" customFormat="1" ht="79.150000000000006" customHeight="1">
      <c r="A20" s="75">
        <v>17</v>
      </c>
      <c r="B20" s="249" t="str">
        <f t="shared" ref="B20:B29" si="2">CONCATENATE(H20,"-",J20,"-",K20)</f>
        <v>4X100M-2-6</v>
      </c>
      <c r="C20" s="241" t="s">
        <v>1941</v>
      </c>
      <c r="D20" s="241"/>
      <c r="E20" s="242" t="s">
        <v>1939</v>
      </c>
      <c r="F20" s="243" t="s">
        <v>1940</v>
      </c>
      <c r="G20" s="197" t="s">
        <v>1150</v>
      </c>
      <c r="H20" s="245" t="s">
        <v>234</v>
      </c>
      <c r="I20" s="246"/>
      <c r="J20" s="247" t="s">
        <v>1516</v>
      </c>
      <c r="K20" s="247" t="s">
        <v>1519</v>
      </c>
      <c r="L20" s="248"/>
    </row>
    <row r="21" spans="1:12" s="119" customFormat="1" ht="79.150000000000006" customHeight="1">
      <c r="A21" s="75">
        <v>18</v>
      </c>
      <c r="B21" s="204" t="str">
        <f t="shared" si="2"/>
        <v>4X400M-2-1</v>
      </c>
      <c r="C21" s="241" t="s">
        <v>2003</v>
      </c>
      <c r="D21" s="241"/>
      <c r="E21" s="242" t="s">
        <v>2002</v>
      </c>
      <c r="F21" s="243" t="s">
        <v>2001</v>
      </c>
      <c r="G21" s="197" t="s">
        <v>1150</v>
      </c>
      <c r="H21" s="245" t="s">
        <v>235</v>
      </c>
      <c r="I21" s="246"/>
      <c r="J21" s="247" t="s">
        <v>1516</v>
      </c>
      <c r="K21" s="247" t="s">
        <v>1515</v>
      </c>
      <c r="L21" s="248"/>
    </row>
    <row r="22" spans="1:12" s="119" customFormat="1" ht="15" customHeight="1">
      <c r="A22" s="75">
        <v>19</v>
      </c>
      <c r="B22" s="204" t="str">
        <f t="shared" si="2"/>
        <v>100M--</v>
      </c>
      <c r="C22" s="190"/>
      <c r="D22" s="190"/>
      <c r="E22" s="191"/>
      <c r="F22" s="192"/>
      <c r="G22" s="197" t="s">
        <v>1158</v>
      </c>
      <c r="H22" s="193" t="s">
        <v>146</v>
      </c>
      <c r="I22" s="194"/>
      <c r="J22" s="195"/>
      <c r="K22" s="195"/>
      <c r="L22" s="196"/>
    </row>
    <row r="23" spans="1:12" s="119" customFormat="1" ht="15" customHeight="1">
      <c r="A23" s="75">
        <v>20</v>
      </c>
      <c r="B23" s="204" t="str">
        <f t="shared" si="2"/>
        <v>200M--</v>
      </c>
      <c r="C23" s="190"/>
      <c r="D23" s="190"/>
      <c r="E23" s="191"/>
      <c r="F23" s="192"/>
      <c r="G23" s="197" t="s">
        <v>1158</v>
      </c>
      <c r="H23" s="193" t="s">
        <v>213</v>
      </c>
      <c r="I23" s="194"/>
      <c r="J23" s="195"/>
      <c r="K23" s="195"/>
      <c r="L23" s="196"/>
    </row>
    <row r="24" spans="1:12" s="119" customFormat="1" ht="15" customHeight="1">
      <c r="A24" s="75">
        <v>21</v>
      </c>
      <c r="B24" s="204" t="str">
        <f t="shared" si="2"/>
        <v>400M-5-6</v>
      </c>
      <c r="C24" s="190">
        <v>8</v>
      </c>
      <c r="D24" s="190"/>
      <c r="E24" s="191">
        <v>35220</v>
      </c>
      <c r="F24" s="192" t="s">
        <v>1159</v>
      </c>
      <c r="G24" s="197" t="s">
        <v>1158</v>
      </c>
      <c r="H24" s="193" t="s">
        <v>214</v>
      </c>
      <c r="I24" s="194">
        <v>10000</v>
      </c>
      <c r="J24" s="195" t="s">
        <v>1518</v>
      </c>
      <c r="K24" s="195" t="s">
        <v>1519</v>
      </c>
      <c r="L24" s="196"/>
    </row>
    <row r="25" spans="1:12" s="119" customFormat="1" ht="15" customHeight="1">
      <c r="A25" s="75">
        <v>22</v>
      </c>
      <c r="B25" s="204" t="str">
        <f t="shared" si="2"/>
        <v>800M--</v>
      </c>
      <c r="C25" s="190"/>
      <c r="D25" s="190"/>
      <c r="E25" s="191"/>
      <c r="F25" s="192"/>
      <c r="G25" s="197" t="s">
        <v>1158</v>
      </c>
      <c r="H25" s="193" t="s">
        <v>120</v>
      </c>
      <c r="I25" s="194"/>
      <c r="J25" s="195"/>
      <c r="K25" s="195"/>
      <c r="L25" s="196"/>
    </row>
    <row r="26" spans="1:12" s="119" customFormat="1" ht="15" customHeight="1">
      <c r="A26" s="75">
        <v>23</v>
      </c>
      <c r="B26" s="204" t="str">
        <f t="shared" si="2"/>
        <v>1500M--</v>
      </c>
      <c r="C26" s="190"/>
      <c r="D26" s="190"/>
      <c r="E26" s="191"/>
      <c r="F26" s="192"/>
      <c r="G26" s="197" t="s">
        <v>1158</v>
      </c>
      <c r="H26" s="193" t="s">
        <v>204</v>
      </c>
      <c r="I26" s="194"/>
      <c r="J26" s="195"/>
      <c r="K26" s="195"/>
      <c r="L26" s="196"/>
    </row>
    <row r="27" spans="1:12" s="119" customFormat="1" ht="15" customHeight="1">
      <c r="A27" s="75">
        <v>24</v>
      </c>
      <c r="B27" s="204" t="str">
        <f t="shared" si="2"/>
        <v>3000M--</v>
      </c>
      <c r="C27" s="190"/>
      <c r="D27" s="190"/>
      <c r="E27" s="191"/>
      <c r="F27" s="192"/>
      <c r="G27" s="197" t="s">
        <v>1158</v>
      </c>
      <c r="H27" s="193" t="s">
        <v>230</v>
      </c>
      <c r="I27" s="194"/>
      <c r="J27" s="195"/>
      <c r="K27" s="195"/>
      <c r="L27" s="196"/>
    </row>
    <row r="28" spans="1:12" s="119" customFormat="1" ht="15" customHeight="1">
      <c r="A28" s="75">
        <v>25</v>
      </c>
      <c r="B28" s="204" t="str">
        <f t="shared" si="2"/>
        <v>100M.ENG--</v>
      </c>
      <c r="C28" s="190"/>
      <c r="D28" s="190"/>
      <c r="E28" s="191"/>
      <c r="F28" s="192"/>
      <c r="G28" s="197" t="s">
        <v>1158</v>
      </c>
      <c r="H28" s="193" t="s">
        <v>720</v>
      </c>
      <c r="I28" s="194"/>
      <c r="J28" s="195"/>
      <c r="K28" s="195"/>
      <c r="L28" s="196"/>
    </row>
    <row r="29" spans="1:12" s="119" customFormat="1" ht="15" customHeight="1">
      <c r="A29" s="75">
        <v>26</v>
      </c>
      <c r="B29" s="204" t="str">
        <f t="shared" si="2"/>
        <v>400M.ENG--</v>
      </c>
      <c r="C29" s="190"/>
      <c r="D29" s="190"/>
      <c r="E29" s="191"/>
      <c r="F29" s="192"/>
      <c r="G29" s="197" t="s">
        <v>1158</v>
      </c>
      <c r="H29" s="193" t="s">
        <v>229</v>
      </c>
      <c r="I29" s="194"/>
      <c r="J29" s="195"/>
      <c r="K29" s="195"/>
      <c r="L29" s="196"/>
    </row>
    <row r="30" spans="1:12" s="119" customFormat="1" ht="15" customHeight="1">
      <c r="A30" s="75">
        <v>27</v>
      </c>
      <c r="B30" s="204" t="str">
        <f t="shared" ref="B30:B37" si="3">CONCATENATE(H30,"-",L30)</f>
        <v>GÜLLE-</v>
      </c>
      <c r="C30" s="190"/>
      <c r="D30" s="190"/>
      <c r="E30" s="191"/>
      <c r="F30" s="192"/>
      <c r="G30" s="197" t="s">
        <v>1158</v>
      </c>
      <c r="H30" s="193" t="s">
        <v>205</v>
      </c>
      <c r="I30" s="194"/>
      <c r="J30" s="195"/>
      <c r="K30" s="195"/>
      <c r="L30" s="196"/>
    </row>
    <row r="31" spans="1:12" s="119" customFormat="1" ht="15" customHeight="1">
      <c r="A31" s="75">
        <v>28</v>
      </c>
      <c r="B31" s="204" t="str">
        <f t="shared" si="3"/>
        <v>DİSK-</v>
      </c>
      <c r="C31" s="190"/>
      <c r="D31" s="190"/>
      <c r="E31" s="191"/>
      <c r="F31" s="192"/>
      <c r="G31" s="197" t="s">
        <v>1158</v>
      </c>
      <c r="H31" s="193" t="s">
        <v>206</v>
      </c>
      <c r="I31" s="194"/>
      <c r="J31" s="195"/>
      <c r="K31" s="195"/>
      <c r="L31" s="196"/>
    </row>
    <row r="32" spans="1:12" s="119" customFormat="1" ht="15" customHeight="1">
      <c r="A32" s="75">
        <v>29</v>
      </c>
      <c r="B32" s="204" t="str">
        <f t="shared" si="3"/>
        <v>CİRİT-</v>
      </c>
      <c r="C32" s="190"/>
      <c r="D32" s="190"/>
      <c r="E32" s="191"/>
      <c r="F32" s="192"/>
      <c r="G32" s="197" t="s">
        <v>1158</v>
      </c>
      <c r="H32" s="193" t="s">
        <v>207</v>
      </c>
      <c r="I32" s="194"/>
      <c r="J32" s="195"/>
      <c r="K32" s="195"/>
      <c r="L32" s="196"/>
    </row>
    <row r="33" spans="1:12" s="119" customFormat="1" ht="15" customHeight="1">
      <c r="A33" s="75">
        <v>30</v>
      </c>
      <c r="B33" s="204" t="str">
        <f t="shared" si="3"/>
        <v>ÇEKİÇ-</v>
      </c>
      <c r="C33" s="190"/>
      <c r="D33" s="190"/>
      <c r="E33" s="191"/>
      <c r="F33" s="192"/>
      <c r="G33" s="197" t="s">
        <v>1158</v>
      </c>
      <c r="H33" s="193" t="s">
        <v>233</v>
      </c>
      <c r="I33" s="194"/>
      <c r="J33" s="195"/>
      <c r="K33" s="195"/>
      <c r="L33" s="196"/>
    </row>
    <row r="34" spans="1:12" s="119" customFormat="1" ht="15" customHeight="1">
      <c r="A34" s="75">
        <v>31</v>
      </c>
      <c r="B34" s="204" t="str">
        <f t="shared" si="3"/>
        <v>UZUN-</v>
      </c>
      <c r="C34" s="190"/>
      <c r="D34" s="190"/>
      <c r="E34" s="191"/>
      <c r="F34" s="192"/>
      <c r="G34" s="197" t="s">
        <v>1158</v>
      </c>
      <c r="H34" s="193" t="s">
        <v>65</v>
      </c>
      <c r="I34" s="194"/>
      <c r="J34" s="195"/>
      <c r="K34" s="195"/>
      <c r="L34" s="196"/>
    </row>
    <row r="35" spans="1:12" s="119" customFormat="1" ht="15" customHeight="1">
      <c r="A35" s="75">
        <v>32</v>
      </c>
      <c r="B35" s="204" t="str">
        <f t="shared" si="3"/>
        <v>ÜÇADIM-</v>
      </c>
      <c r="C35" s="190"/>
      <c r="D35" s="190"/>
      <c r="E35" s="191"/>
      <c r="F35" s="192"/>
      <c r="G35" s="197" t="s">
        <v>1158</v>
      </c>
      <c r="H35" s="193" t="s">
        <v>215</v>
      </c>
      <c r="I35" s="194"/>
      <c r="J35" s="195"/>
      <c r="K35" s="195"/>
      <c r="L35" s="196"/>
    </row>
    <row r="36" spans="1:12" s="119" customFormat="1" ht="15" customHeight="1">
      <c r="A36" s="75">
        <v>33</v>
      </c>
      <c r="B36" s="204" t="str">
        <f t="shared" si="3"/>
        <v>YüksekA-</v>
      </c>
      <c r="C36" s="190"/>
      <c r="D36" s="190"/>
      <c r="E36" s="191"/>
      <c r="F36" s="192"/>
      <c r="G36" s="197" t="s">
        <v>1158</v>
      </c>
      <c r="H36" s="193" t="s">
        <v>1549</v>
      </c>
      <c r="I36" s="194"/>
      <c r="J36" s="195"/>
      <c r="K36" s="195"/>
      <c r="L36" s="196"/>
    </row>
    <row r="37" spans="1:12" s="119" customFormat="1" ht="15" customHeight="1">
      <c r="A37" s="75">
        <v>34</v>
      </c>
      <c r="B37" s="249" t="str">
        <f t="shared" si="3"/>
        <v>SIRIK-</v>
      </c>
      <c r="C37" s="241"/>
      <c r="D37" s="241"/>
      <c r="E37" s="242"/>
      <c r="F37" s="243"/>
      <c r="G37" s="197" t="s">
        <v>1158</v>
      </c>
      <c r="H37" s="245" t="s">
        <v>216</v>
      </c>
      <c r="I37" s="246"/>
      <c r="J37" s="247"/>
      <c r="K37" s="247"/>
      <c r="L37" s="248"/>
    </row>
    <row r="38" spans="1:12" s="119" customFormat="1" ht="15" customHeight="1">
      <c r="A38" s="75">
        <v>35</v>
      </c>
      <c r="B38" s="249" t="str">
        <f t="shared" ref="B38:B47" si="4">CONCATENATE(H38,"-",J38,"-",K38)</f>
        <v>4X100M--</v>
      </c>
      <c r="C38" s="241"/>
      <c r="D38" s="241"/>
      <c r="E38" s="242"/>
      <c r="F38" s="243"/>
      <c r="G38" s="197" t="s">
        <v>1158</v>
      </c>
      <c r="H38" s="245" t="s">
        <v>234</v>
      </c>
      <c r="I38" s="246"/>
      <c r="J38" s="247"/>
      <c r="K38" s="247"/>
      <c r="L38" s="248"/>
    </row>
    <row r="39" spans="1:12" s="119" customFormat="1" ht="15" customHeight="1">
      <c r="A39" s="75">
        <v>36</v>
      </c>
      <c r="B39" s="204" t="str">
        <f t="shared" si="4"/>
        <v>4X400M--</v>
      </c>
      <c r="C39" s="241"/>
      <c r="D39" s="241"/>
      <c r="E39" s="242"/>
      <c r="F39" s="243"/>
      <c r="G39" s="197" t="s">
        <v>1158</v>
      </c>
      <c r="H39" s="245" t="s">
        <v>235</v>
      </c>
      <c r="I39" s="246"/>
      <c r="J39" s="247"/>
      <c r="K39" s="247"/>
      <c r="L39" s="248"/>
    </row>
    <row r="40" spans="1:12" s="119" customFormat="1" ht="15" customHeight="1">
      <c r="A40" s="75">
        <v>37</v>
      </c>
      <c r="B40" s="204" t="str">
        <f t="shared" si="4"/>
        <v>100M--</v>
      </c>
      <c r="C40" s="190"/>
      <c r="D40" s="190"/>
      <c r="E40" s="191"/>
      <c r="F40" s="192"/>
      <c r="G40" s="197" t="s">
        <v>1160</v>
      </c>
      <c r="H40" s="193" t="s">
        <v>146</v>
      </c>
      <c r="I40" s="194"/>
      <c r="J40" s="195"/>
      <c r="K40" s="195"/>
      <c r="L40" s="196"/>
    </row>
    <row r="41" spans="1:12" s="119" customFormat="1" ht="15" customHeight="1">
      <c r="A41" s="75">
        <v>38</v>
      </c>
      <c r="B41" s="204" t="str">
        <f t="shared" si="4"/>
        <v>200M-5-1</v>
      </c>
      <c r="C41" s="190">
        <v>17</v>
      </c>
      <c r="D41" s="190"/>
      <c r="E41" s="191">
        <v>34428</v>
      </c>
      <c r="F41" s="192" t="s">
        <v>1161</v>
      </c>
      <c r="G41" s="197" t="s">
        <v>1160</v>
      </c>
      <c r="H41" s="193" t="s">
        <v>213</v>
      </c>
      <c r="I41" s="194">
        <v>2500</v>
      </c>
      <c r="J41" s="195" t="s">
        <v>1518</v>
      </c>
      <c r="K41" s="195" t="s">
        <v>1515</v>
      </c>
      <c r="L41" s="196"/>
    </row>
    <row r="42" spans="1:12" s="119" customFormat="1" ht="15" customHeight="1">
      <c r="A42" s="75">
        <v>39</v>
      </c>
      <c r="B42" s="204" t="str">
        <f t="shared" si="4"/>
        <v>400M-1-2</v>
      </c>
      <c r="C42" s="190">
        <v>17</v>
      </c>
      <c r="D42" s="190"/>
      <c r="E42" s="191">
        <v>34428</v>
      </c>
      <c r="F42" s="192" t="s">
        <v>1161</v>
      </c>
      <c r="G42" s="197" t="s">
        <v>1160</v>
      </c>
      <c r="H42" s="193" t="s">
        <v>214</v>
      </c>
      <c r="I42" s="194">
        <v>5600</v>
      </c>
      <c r="J42" s="195" t="s">
        <v>1515</v>
      </c>
      <c r="K42" s="195" t="s">
        <v>1516</v>
      </c>
      <c r="L42" s="196"/>
    </row>
    <row r="43" spans="1:12" s="119" customFormat="1" ht="15" customHeight="1">
      <c r="A43" s="75">
        <v>40</v>
      </c>
      <c r="B43" s="204" t="str">
        <f t="shared" si="4"/>
        <v>800M--</v>
      </c>
      <c r="C43" s="190"/>
      <c r="D43" s="190"/>
      <c r="E43" s="191"/>
      <c r="F43" s="192"/>
      <c r="G43" s="197" t="s">
        <v>1160</v>
      </c>
      <c r="H43" s="193" t="s">
        <v>120</v>
      </c>
      <c r="I43" s="194"/>
      <c r="J43" s="195"/>
      <c r="K43" s="195"/>
      <c r="L43" s="196"/>
    </row>
    <row r="44" spans="1:12" s="119" customFormat="1" ht="15" customHeight="1">
      <c r="A44" s="75">
        <v>41</v>
      </c>
      <c r="B44" s="204" t="str">
        <f t="shared" si="4"/>
        <v>1500M--</v>
      </c>
      <c r="C44" s="190"/>
      <c r="D44" s="190"/>
      <c r="E44" s="191"/>
      <c r="F44" s="192"/>
      <c r="G44" s="197" t="s">
        <v>1160</v>
      </c>
      <c r="H44" s="193" t="s">
        <v>204</v>
      </c>
      <c r="I44" s="194"/>
      <c r="J44" s="195"/>
      <c r="K44" s="195"/>
      <c r="L44" s="196"/>
    </row>
    <row r="45" spans="1:12" s="119" customFormat="1" ht="15" customHeight="1">
      <c r="A45" s="75">
        <v>42</v>
      </c>
      <c r="B45" s="204" t="str">
        <f t="shared" si="4"/>
        <v>3000M--</v>
      </c>
      <c r="C45" s="190"/>
      <c r="D45" s="190"/>
      <c r="E45" s="191"/>
      <c r="F45" s="192"/>
      <c r="G45" s="197" t="s">
        <v>1160</v>
      </c>
      <c r="H45" s="193" t="s">
        <v>230</v>
      </c>
      <c r="I45" s="194"/>
      <c r="J45" s="195"/>
      <c r="K45" s="195"/>
      <c r="L45" s="196"/>
    </row>
    <row r="46" spans="1:12" s="119" customFormat="1" ht="15" customHeight="1">
      <c r="A46" s="75">
        <v>43</v>
      </c>
      <c r="B46" s="204" t="str">
        <f t="shared" si="4"/>
        <v>100M.ENG--</v>
      </c>
      <c r="C46" s="190"/>
      <c r="D46" s="190"/>
      <c r="E46" s="191"/>
      <c r="F46" s="192"/>
      <c r="G46" s="197" t="s">
        <v>1160</v>
      </c>
      <c r="H46" s="193" t="s">
        <v>720</v>
      </c>
      <c r="I46" s="194"/>
      <c r="J46" s="195"/>
      <c r="K46" s="195"/>
      <c r="L46" s="196"/>
    </row>
    <row r="47" spans="1:12" s="119" customFormat="1" ht="15" customHeight="1">
      <c r="A47" s="75">
        <v>44</v>
      </c>
      <c r="B47" s="204" t="str">
        <f t="shared" si="4"/>
        <v>400M.ENG--</v>
      </c>
      <c r="C47" s="190"/>
      <c r="D47" s="190"/>
      <c r="E47" s="191"/>
      <c r="F47" s="192"/>
      <c r="G47" s="197" t="s">
        <v>1160</v>
      </c>
      <c r="H47" s="193" t="s">
        <v>229</v>
      </c>
      <c r="I47" s="194"/>
      <c r="J47" s="195"/>
      <c r="K47" s="195"/>
      <c r="L47" s="196"/>
    </row>
    <row r="48" spans="1:12" s="119" customFormat="1" ht="15" customHeight="1">
      <c r="A48" s="75">
        <v>45</v>
      </c>
      <c r="B48" s="204" t="str">
        <f t="shared" ref="B48:B55" si="5">CONCATENATE(H48,"-",L48)</f>
        <v>GÜLLE-</v>
      </c>
      <c r="C48" s="190"/>
      <c r="D48" s="190"/>
      <c r="E48" s="191"/>
      <c r="F48" s="192"/>
      <c r="G48" s="197" t="s">
        <v>1160</v>
      </c>
      <c r="H48" s="193" t="s">
        <v>205</v>
      </c>
      <c r="I48" s="194"/>
      <c r="J48" s="195"/>
      <c r="K48" s="195"/>
      <c r="L48" s="196"/>
    </row>
    <row r="49" spans="1:12" s="119" customFormat="1" ht="15" customHeight="1">
      <c r="A49" s="75">
        <v>46</v>
      </c>
      <c r="B49" s="204" t="str">
        <f t="shared" si="5"/>
        <v>DİSK-</v>
      </c>
      <c r="C49" s="190"/>
      <c r="D49" s="190"/>
      <c r="E49" s="191"/>
      <c r="F49" s="192"/>
      <c r="G49" s="197" t="s">
        <v>1160</v>
      </c>
      <c r="H49" s="193" t="s">
        <v>206</v>
      </c>
      <c r="I49" s="194"/>
      <c r="J49" s="195"/>
      <c r="K49" s="195"/>
      <c r="L49" s="196"/>
    </row>
    <row r="50" spans="1:12" s="119" customFormat="1" ht="15" customHeight="1">
      <c r="A50" s="75">
        <v>47</v>
      </c>
      <c r="B50" s="204" t="str">
        <f t="shared" si="5"/>
        <v>CİRİT-</v>
      </c>
      <c r="C50" s="190"/>
      <c r="D50" s="190"/>
      <c r="E50" s="191"/>
      <c r="F50" s="192"/>
      <c r="G50" s="197" t="s">
        <v>1160</v>
      </c>
      <c r="H50" s="193" t="s">
        <v>207</v>
      </c>
      <c r="I50" s="194"/>
      <c r="J50" s="195"/>
      <c r="K50" s="195"/>
      <c r="L50" s="196"/>
    </row>
    <row r="51" spans="1:12" s="119" customFormat="1" ht="15" customHeight="1">
      <c r="A51" s="75">
        <v>48</v>
      </c>
      <c r="B51" s="204" t="str">
        <f t="shared" si="5"/>
        <v>ÇEKİÇ-</v>
      </c>
      <c r="C51" s="190"/>
      <c r="D51" s="190"/>
      <c r="E51" s="191"/>
      <c r="F51" s="192"/>
      <c r="G51" s="197" t="s">
        <v>1160</v>
      </c>
      <c r="H51" s="193" t="s">
        <v>233</v>
      </c>
      <c r="I51" s="194"/>
      <c r="J51" s="195"/>
      <c r="K51" s="195"/>
      <c r="L51" s="196"/>
    </row>
    <row r="52" spans="1:12" s="119" customFormat="1" ht="15" customHeight="1">
      <c r="A52" s="75">
        <v>49</v>
      </c>
      <c r="B52" s="204" t="str">
        <f t="shared" si="5"/>
        <v>UZUN-</v>
      </c>
      <c r="C52" s="190"/>
      <c r="D52" s="190"/>
      <c r="E52" s="191"/>
      <c r="F52" s="192"/>
      <c r="G52" s="197" t="s">
        <v>1160</v>
      </c>
      <c r="H52" s="193" t="s">
        <v>65</v>
      </c>
      <c r="I52" s="194"/>
      <c r="J52" s="195"/>
      <c r="K52" s="195"/>
      <c r="L52" s="196"/>
    </row>
    <row r="53" spans="1:12" s="119" customFormat="1" ht="15" customHeight="1">
      <c r="A53" s="75">
        <v>50</v>
      </c>
      <c r="B53" s="204" t="str">
        <f t="shared" si="5"/>
        <v>ÜÇADIM-</v>
      </c>
      <c r="C53" s="190"/>
      <c r="D53" s="190"/>
      <c r="E53" s="191"/>
      <c r="F53" s="192"/>
      <c r="G53" s="197" t="s">
        <v>1160</v>
      </c>
      <c r="H53" s="193" t="s">
        <v>215</v>
      </c>
      <c r="I53" s="194"/>
      <c r="J53" s="195"/>
      <c r="K53" s="195"/>
      <c r="L53" s="196"/>
    </row>
    <row r="54" spans="1:12" s="119" customFormat="1" ht="15" customHeight="1">
      <c r="A54" s="75">
        <v>51</v>
      </c>
      <c r="B54" s="204" t="str">
        <f t="shared" si="5"/>
        <v>YüksekA-</v>
      </c>
      <c r="C54" s="190"/>
      <c r="D54" s="190"/>
      <c r="E54" s="191"/>
      <c r="F54" s="192"/>
      <c r="G54" s="197" t="s">
        <v>1160</v>
      </c>
      <c r="H54" s="193" t="s">
        <v>1549</v>
      </c>
      <c r="I54" s="194"/>
      <c r="J54" s="195"/>
      <c r="K54" s="195"/>
      <c r="L54" s="196"/>
    </row>
    <row r="55" spans="1:12" s="119" customFormat="1" ht="15" customHeight="1">
      <c r="A55" s="75">
        <v>52</v>
      </c>
      <c r="B55" s="249" t="str">
        <f t="shared" si="5"/>
        <v>SIRIK-</v>
      </c>
      <c r="C55" s="241"/>
      <c r="D55" s="241"/>
      <c r="E55" s="242"/>
      <c r="F55" s="243"/>
      <c r="G55" s="197" t="s">
        <v>1160</v>
      </c>
      <c r="H55" s="245" t="s">
        <v>216</v>
      </c>
      <c r="I55" s="246"/>
      <c r="J55" s="247"/>
      <c r="K55" s="247"/>
      <c r="L55" s="248"/>
    </row>
    <row r="56" spans="1:12" s="119" customFormat="1" ht="15" customHeight="1">
      <c r="A56" s="75">
        <v>53</v>
      </c>
      <c r="B56" s="249" t="str">
        <f t="shared" ref="B56:B65" si="6">CONCATENATE(H56,"-",J56,"-",K56)</f>
        <v>4X100M--</v>
      </c>
      <c r="C56" s="241"/>
      <c r="D56" s="241"/>
      <c r="E56" s="242"/>
      <c r="F56" s="243"/>
      <c r="G56" s="197" t="s">
        <v>1160</v>
      </c>
      <c r="H56" s="245" t="s">
        <v>234</v>
      </c>
      <c r="I56" s="246"/>
      <c r="J56" s="247"/>
      <c r="K56" s="247"/>
      <c r="L56" s="248"/>
    </row>
    <row r="57" spans="1:12" s="119" customFormat="1" ht="15" customHeight="1">
      <c r="A57" s="75">
        <v>54</v>
      </c>
      <c r="B57" s="204" t="str">
        <f t="shared" si="6"/>
        <v>4X400M--</v>
      </c>
      <c r="C57" s="241"/>
      <c r="D57" s="241"/>
      <c r="E57" s="242"/>
      <c r="F57" s="243"/>
      <c r="G57" s="197" t="s">
        <v>1160</v>
      </c>
      <c r="H57" s="245" t="s">
        <v>235</v>
      </c>
      <c r="I57" s="246"/>
      <c r="J57" s="247"/>
      <c r="K57" s="247"/>
      <c r="L57" s="248"/>
    </row>
    <row r="58" spans="1:12" s="119" customFormat="1" ht="15" customHeight="1">
      <c r="A58" s="75">
        <v>55</v>
      </c>
      <c r="B58" s="204" t="str">
        <f t="shared" si="6"/>
        <v>100M--</v>
      </c>
      <c r="C58" s="190"/>
      <c r="D58" s="190"/>
      <c r="E58" s="191"/>
      <c r="F58" s="192"/>
      <c r="G58" s="197" t="s">
        <v>1162</v>
      </c>
      <c r="H58" s="193" t="s">
        <v>146</v>
      </c>
      <c r="I58" s="194"/>
      <c r="J58" s="195"/>
      <c r="K58" s="195"/>
      <c r="L58" s="196"/>
    </row>
    <row r="59" spans="1:12" s="119" customFormat="1" ht="15" customHeight="1">
      <c r="A59" s="75">
        <v>56</v>
      </c>
      <c r="B59" s="204" t="str">
        <f t="shared" si="6"/>
        <v>200M--</v>
      </c>
      <c r="C59" s="190"/>
      <c r="D59" s="190"/>
      <c r="E59" s="191"/>
      <c r="F59" s="192"/>
      <c r="G59" s="197" t="s">
        <v>1162</v>
      </c>
      <c r="H59" s="193" t="s">
        <v>213</v>
      </c>
      <c r="I59" s="194"/>
      <c r="J59" s="195"/>
      <c r="K59" s="195"/>
      <c r="L59" s="196"/>
    </row>
    <row r="60" spans="1:12" s="119" customFormat="1" ht="15" customHeight="1">
      <c r="A60" s="75">
        <v>57</v>
      </c>
      <c r="B60" s="204" t="str">
        <f t="shared" si="6"/>
        <v>400M--</v>
      </c>
      <c r="C60" s="190"/>
      <c r="D60" s="190"/>
      <c r="E60" s="191"/>
      <c r="F60" s="192"/>
      <c r="G60" s="197" t="s">
        <v>1162</v>
      </c>
      <c r="H60" s="193" t="s">
        <v>214</v>
      </c>
      <c r="I60" s="194"/>
      <c r="J60" s="195"/>
      <c r="K60" s="195"/>
      <c r="L60" s="196"/>
    </row>
    <row r="61" spans="1:12" s="119" customFormat="1" ht="15" customHeight="1">
      <c r="A61" s="75">
        <v>58</v>
      </c>
      <c r="B61" s="204" t="str">
        <f t="shared" si="6"/>
        <v>800M-3-1</v>
      </c>
      <c r="C61" s="190">
        <v>18</v>
      </c>
      <c r="D61" s="190"/>
      <c r="E61" s="191">
        <v>35241</v>
      </c>
      <c r="F61" s="192" t="s">
        <v>1163</v>
      </c>
      <c r="G61" s="197" t="s">
        <v>1162</v>
      </c>
      <c r="H61" s="193" t="s">
        <v>120</v>
      </c>
      <c r="I61" s="194">
        <v>23500</v>
      </c>
      <c r="J61" s="195" t="s">
        <v>1517</v>
      </c>
      <c r="K61" s="195" t="s">
        <v>1515</v>
      </c>
      <c r="L61" s="196"/>
    </row>
    <row r="62" spans="1:12" s="119" customFormat="1" ht="15" customHeight="1">
      <c r="A62" s="75">
        <v>59</v>
      </c>
      <c r="B62" s="204" t="str">
        <f t="shared" si="6"/>
        <v>1500M-1-6</v>
      </c>
      <c r="C62" s="190">
        <v>18</v>
      </c>
      <c r="D62" s="190"/>
      <c r="E62" s="191">
        <v>35241</v>
      </c>
      <c r="F62" s="192" t="s">
        <v>1163</v>
      </c>
      <c r="G62" s="197" t="s">
        <v>1162</v>
      </c>
      <c r="H62" s="193" t="s">
        <v>204</v>
      </c>
      <c r="I62" s="194">
        <v>50700</v>
      </c>
      <c r="J62" s="195" t="s">
        <v>1515</v>
      </c>
      <c r="K62" s="195" t="s">
        <v>1519</v>
      </c>
      <c r="L62" s="196"/>
    </row>
    <row r="63" spans="1:12" s="119" customFormat="1" ht="15" customHeight="1">
      <c r="A63" s="75">
        <v>60</v>
      </c>
      <c r="B63" s="204" t="str">
        <f t="shared" si="6"/>
        <v>3000M--</v>
      </c>
      <c r="C63" s="190"/>
      <c r="D63" s="190"/>
      <c r="E63" s="191"/>
      <c r="F63" s="192"/>
      <c r="G63" s="197" t="s">
        <v>1162</v>
      </c>
      <c r="H63" s="193" t="s">
        <v>230</v>
      </c>
      <c r="I63" s="194"/>
      <c r="J63" s="195"/>
      <c r="K63" s="195"/>
      <c r="L63" s="196"/>
    </row>
    <row r="64" spans="1:12" s="119" customFormat="1" ht="15" customHeight="1">
      <c r="A64" s="75">
        <v>61</v>
      </c>
      <c r="B64" s="204" t="str">
        <f t="shared" si="6"/>
        <v>100M.ENG--</v>
      </c>
      <c r="C64" s="190"/>
      <c r="D64" s="190"/>
      <c r="E64" s="191"/>
      <c r="F64" s="192"/>
      <c r="G64" s="197" t="s">
        <v>1162</v>
      </c>
      <c r="H64" s="193" t="s">
        <v>720</v>
      </c>
      <c r="I64" s="194"/>
      <c r="J64" s="195"/>
      <c r="K64" s="195"/>
      <c r="L64" s="196"/>
    </row>
    <row r="65" spans="1:12" s="119" customFormat="1" ht="15" customHeight="1">
      <c r="A65" s="75">
        <v>62</v>
      </c>
      <c r="B65" s="204" t="str">
        <f t="shared" si="6"/>
        <v>400M.ENG--</v>
      </c>
      <c r="C65" s="190"/>
      <c r="D65" s="190"/>
      <c r="E65" s="191"/>
      <c r="F65" s="192"/>
      <c r="G65" s="197" t="s">
        <v>1162</v>
      </c>
      <c r="H65" s="193" t="s">
        <v>229</v>
      </c>
      <c r="I65" s="194"/>
      <c r="J65" s="195"/>
      <c r="K65" s="195"/>
      <c r="L65" s="196"/>
    </row>
    <row r="66" spans="1:12" s="119" customFormat="1" ht="15" customHeight="1">
      <c r="A66" s="75">
        <v>63</v>
      </c>
      <c r="B66" s="204" t="str">
        <f t="shared" ref="B66:B73" si="7">CONCATENATE(H66,"-",L66)</f>
        <v>GÜLLE-</v>
      </c>
      <c r="C66" s="190"/>
      <c r="D66" s="190"/>
      <c r="E66" s="191"/>
      <c r="F66" s="192"/>
      <c r="G66" s="197" t="s">
        <v>1162</v>
      </c>
      <c r="H66" s="193" t="s">
        <v>205</v>
      </c>
      <c r="I66" s="194"/>
      <c r="J66" s="195"/>
      <c r="K66" s="195"/>
      <c r="L66" s="196"/>
    </row>
    <row r="67" spans="1:12" s="119" customFormat="1" ht="15" customHeight="1">
      <c r="A67" s="75">
        <v>64</v>
      </c>
      <c r="B67" s="204" t="str">
        <f t="shared" si="7"/>
        <v>DİSK-</v>
      </c>
      <c r="C67" s="190"/>
      <c r="D67" s="190"/>
      <c r="E67" s="191"/>
      <c r="F67" s="192"/>
      <c r="G67" s="197" t="s">
        <v>1162</v>
      </c>
      <c r="H67" s="193" t="s">
        <v>206</v>
      </c>
      <c r="I67" s="194"/>
      <c r="J67" s="195"/>
      <c r="K67" s="195"/>
      <c r="L67" s="196"/>
    </row>
    <row r="68" spans="1:12" s="119" customFormat="1" ht="15" customHeight="1">
      <c r="A68" s="75">
        <v>65</v>
      </c>
      <c r="B68" s="204" t="str">
        <f t="shared" si="7"/>
        <v>CİRİT-</v>
      </c>
      <c r="C68" s="190"/>
      <c r="D68" s="190"/>
      <c r="E68" s="191"/>
      <c r="F68" s="192"/>
      <c r="G68" s="197" t="s">
        <v>1162</v>
      </c>
      <c r="H68" s="193" t="s">
        <v>207</v>
      </c>
      <c r="I68" s="194"/>
      <c r="J68" s="195"/>
      <c r="K68" s="195"/>
      <c r="L68" s="196"/>
    </row>
    <row r="69" spans="1:12" s="119" customFormat="1" ht="15" customHeight="1">
      <c r="A69" s="75">
        <v>66</v>
      </c>
      <c r="B69" s="204" t="str">
        <f t="shared" si="7"/>
        <v>ÇEKİÇ-</v>
      </c>
      <c r="C69" s="190"/>
      <c r="D69" s="190"/>
      <c r="E69" s="191"/>
      <c r="F69" s="192"/>
      <c r="G69" s="197" t="s">
        <v>1162</v>
      </c>
      <c r="H69" s="193" t="s">
        <v>233</v>
      </c>
      <c r="I69" s="194"/>
      <c r="J69" s="195"/>
      <c r="K69" s="195"/>
      <c r="L69" s="196"/>
    </row>
    <row r="70" spans="1:12" s="119" customFormat="1" ht="15" customHeight="1">
      <c r="A70" s="75">
        <v>67</v>
      </c>
      <c r="B70" s="204" t="str">
        <f t="shared" si="7"/>
        <v>UZUN-b13</v>
      </c>
      <c r="C70" s="190">
        <v>19</v>
      </c>
      <c r="D70" s="190"/>
      <c r="E70" s="191">
        <v>35240</v>
      </c>
      <c r="F70" s="192" t="s">
        <v>1164</v>
      </c>
      <c r="G70" s="197" t="s">
        <v>1162</v>
      </c>
      <c r="H70" s="193" t="s">
        <v>65</v>
      </c>
      <c r="I70" s="194">
        <v>504</v>
      </c>
      <c r="J70" s="195"/>
      <c r="K70" s="195"/>
      <c r="L70" s="196" t="s">
        <v>1689</v>
      </c>
    </row>
    <row r="71" spans="1:12" s="119" customFormat="1" ht="15" customHeight="1">
      <c r="A71" s="75">
        <v>68</v>
      </c>
      <c r="B71" s="204" t="str">
        <f t="shared" si="7"/>
        <v>ÜÇADIMB-13</v>
      </c>
      <c r="C71" s="190">
        <v>19</v>
      </c>
      <c r="D71" s="190"/>
      <c r="E71" s="191">
        <v>35240</v>
      </c>
      <c r="F71" s="192" t="s">
        <v>1164</v>
      </c>
      <c r="G71" s="197" t="s">
        <v>1162</v>
      </c>
      <c r="H71" s="193" t="s">
        <v>1602</v>
      </c>
      <c r="I71" s="194">
        <v>1100</v>
      </c>
      <c r="J71" s="195"/>
      <c r="K71" s="195"/>
      <c r="L71" s="196">
        <v>13</v>
      </c>
    </row>
    <row r="72" spans="1:12" s="119" customFormat="1" ht="15" customHeight="1">
      <c r="A72" s="75">
        <v>69</v>
      </c>
      <c r="B72" s="204" t="str">
        <f t="shared" si="7"/>
        <v>YüksekA-</v>
      </c>
      <c r="C72" s="190"/>
      <c r="D72" s="190"/>
      <c r="E72" s="191"/>
      <c r="F72" s="192"/>
      <c r="G72" s="197" t="s">
        <v>1162</v>
      </c>
      <c r="H72" s="193" t="s">
        <v>1549</v>
      </c>
      <c r="I72" s="194"/>
      <c r="J72" s="195"/>
      <c r="K72" s="195"/>
      <c r="L72" s="196"/>
    </row>
    <row r="73" spans="1:12" s="119" customFormat="1" ht="15" customHeight="1">
      <c r="A73" s="75">
        <v>70</v>
      </c>
      <c r="B73" s="249" t="str">
        <f t="shared" si="7"/>
        <v>SIRIK-</v>
      </c>
      <c r="C73" s="241"/>
      <c r="D73" s="241"/>
      <c r="E73" s="242"/>
      <c r="F73" s="243"/>
      <c r="G73" s="197" t="s">
        <v>1162</v>
      </c>
      <c r="H73" s="245" t="s">
        <v>216</v>
      </c>
      <c r="I73" s="246"/>
      <c r="J73" s="247"/>
      <c r="K73" s="247"/>
      <c r="L73" s="248"/>
    </row>
    <row r="74" spans="1:12" s="119" customFormat="1" ht="15" customHeight="1">
      <c r="A74" s="75">
        <v>71</v>
      </c>
      <c r="B74" s="249" t="str">
        <f t="shared" ref="B74:B83" si="8">CONCATENATE(H74,"-",J74,"-",K74)</f>
        <v>4X100M--</v>
      </c>
      <c r="C74" s="241"/>
      <c r="D74" s="241"/>
      <c r="E74" s="242"/>
      <c r="F74" s="243"/>
      <c r="G74" s="197" t="s">
        <v>1162</v>
      </c>
      <c r="H74" s="245" t="s">
        <v>234</v>
      </c>
      <c r="I74" s="246"/>
      <c r="J74" s="247"/>
      <c r="K74" s="247"/>
      <c r="L74" s="248"/>
    </row>
    <row r="75" spans="1:12" s="119" customFormat="1" ht="15" customHeight="1">
      <c r="A75" s="75">
        <v>72</v>
      </c>
      <c r="B75" s="204" t="str">
        <f t="shared" si="8"/>
        <v>4X400M--</v>
      </c>
      <c r="C75" s="241"/>
      <c r="D75" s="241"/>
      <c r="E75" s="242"/>
      <c r="F75" s="243"/>
      <c r="G75" s="197" t="s">
        <v>1162</v>
      </c>
      <c r="H75" s="245" t="s">
        <v>235</v>
      </c>
      <c r="I75" s="246"/>
      <c r="J75" s="247"/>
      <c r="K75" s="247"/>
      <c r="L75" s="248"/>
    </row>
    <row r="76" spans="1:12" s="119" customFormat="1" ht="15" customHeight="1">
      <c r="A76" s="75">
        <v>73</v>
      </c>
      <c r="B76" s="204" t="str">
        <f t="shared" si="8"/>
        <v>100M--</v>
      </c>
      <c r="C76" s="190"/>
      <c r="D76" s="190"/>
      <c r="E76" s="191"/>
      <c r="F76" s="192"/>
      <c r="G76" s="197" t="s">
        <v>1165</v>
      </c>
      <c r="H76" s="193" t="s">
        <v>146</v>
      </c>
      <c r="I76" s="194"/>
      <c r="J76" s="195"/>
      <c r="K76" s="195"/>
      <c r="L76" s="196"/>
    </row>
    <row r="77" spans="1:12" s="119" customFormat="1" ht="15" customHeight="1">
      <c r="A77" s="75">
        <v>74</v>
      </c>
      <c r="B77" s="204" t="str">
        <f t="shared" si="8"/>
        <v>200M--</v>
      </c>
      <c r="C77" s="190"/>
      <c r="D77" s="190"/>
      <c r="E77" s="191"/>
      <c r="F77" s="192"/>
      <c r="G77" s="197" t="s">
        <v>1165</v>
      </c>
      <c r="H77" s="193" t="s">
        <v>213</v>
      </c>
      <c r="I77" s="194"/>
      <c r="J77" s="195"/>
      <c r="K77" s="195"/>
      <c r="L77" s="196"/>
    </row>
    <row r="78" spans="1:12" s="119" customFormat="1" ht="15" customHeight="1">
      <c r="A78" s="75">
        <v>75</v>
      </c>
      <c r="B78" s="204" t="str">
        <f t="shared" si="8"/>
        <v>400M--</v>
      </c>
      <c r="C78" s="190"/>
      <c r="D78" s="190"/>
      <c r="E78" s="191"/>
      <c r="F78" s="192"/>
      <c r="G78" s="197" t="s">
        <v>1165</v>
      </c>
      <c r="H78" s="193" t="s">
        <v>214</v>
      </c>
      <c r="I78" s="194"/>
      <c r="J78" s="195"/>
      <c r="K78" s="195"/>
      <c r="L78" s="196"/>
    </row>
    <row r="79" spans="1:12" s="119" customFormat="1" ht="15" customHeight="1">
      <c r="A79" s="75">
        <v>76</v>
      </c>
      <c r="B79" s="204" t="str">
        <f t="shared" si="8"/>
        <v>800M-1-6</v>
      </c>
      <c r="C79" s="190">
        <v>21</v>
      </c>
      <c r="D79" s="190"/>
      <c r="E79" s="191">
        <v>35247</v>
      </c>
      <c r="F79" s="192" t="s">
        <v>1166</v>
      </c>
      <c r="G79" s="197" t="s">
        <v>1165</v>
      </c>
      <c r="H79" s="193" t="s">
        <v>120</v>
      </c>
      <c r="I79" s="194">
        <v>21100</v>
      </c>
      <c r="J79" s="195" t="s">
        <v>1515</v>
      </c>
      <c r="K79" s="195" t="s">
        <v>1519</v>
      </c>
      <c r="L79" s="196"/>
    </row>
    <row r="80" spans="1:12" s="119" customFormat="1" ht="15" customHeight="1">
      <c r="A80" s="75">
        <v>77</v>
      </c>
      <c r="B80" s="204" t="str">
        <f t="shared" si="8"/>
        <v>1500M-1-4</v>
      </c>
      <c r="C80" s="190">
        <v>26</v>
      </c>
      <c r="D80" s="190"/>
      <c r="E80" s="191">
        <v>34943</v>
      </c>
      <c r="F80" s="192" t="s">
        <v>1167</v>
      </c>
      <c r="G80" s="197" t="s">
        <v>1165</v>
      </c>
      <c r="H80" s="193" t="s">
        <v>204</v>
      </c>
      <c r="I80" s="194">
        <v>44500</v>
      </c>
      <c r="J80" s="195" t="s">
        <v>1515</v>
      </c>
      <c r="K80" s="195" t="s">
        <v>1514</v>
      </c>
      <c r="L80" s="196"/>
    </row>
    <row r="81" spans="1:12" s="119" customFormat="1" ht="15" customHeight="1">
      <c r="A81" s="75">
        <v>78</v>
      </c>
      <c r="B81" s="204" t="str">
        <f t="shared" si="8"/>
        <v>3000M-1-9</v>
      </c>
      <c r="C81" s="190">
        <v>25</v>
      </c>
      <c r="D81" s="190"/>
      <c r="E81" s="191">
        <v>34062</v>
      </c>
      <c r="F81" s="192" t="s">
        <v>1168</v>
      </c>
      <c r="G81" s="197" t="s">
        <v>1165</v>
      </c>
      <c r="H81" s="193" t="s">
        <v>230</v>
      </c>
      <c r="I81" s="194">
        <v>95100</v>
      </c>
      <c r="J81" s="195" t="s">
        <v>1515</v>
      </c>
      <c r="K81" s="195" t="s">
        <v>1522</v>
      </c>
      <c r="L81" s="196"/>
    </row>
    <row r="82" spans="1:12" s="119" customFormat="1" ht="15" customHeight="1">
      <c r="A82" s="75">
        <v>79</v>
      </c>
      <c r="B82" s="204" t="str">
        <f t="shared" si="8"/>
        <v>100M.ENG--</v>
      </c>
      <c r="C82" s="190"/>
      <c r="D82" s="190"/>
      <c r="E82" s="191"/>
      <c r="F82" s="192"/>
      <c r="G82" s="197" t="s">
        <v>1165</v>
      </c>
      <c r="H82" s="193" t="s">
        <v>720</v>
      </c>
      <c r="I82" s="194"/>
      <c r="J82" s="195"/>
      <c r="K82" s="195"/>
      <c r="L82" s="196"/>
    </row>
    <row r="83" spans="1:12" s="119" customFormat="1" ht="15" customHeight="1">
      <c r="A83" s="75">
        <v>80</v>
      </c>
      <c r="B83" s="204" t="str">
        <f t="shared" si="8"/>
        <v>400M.ENG--</v>
      </c>
      <c r="C83" s="190"/>
      <c r="D83" s="190"/>
      <c r="E83" s="191"/>
      <c r="F83" s="192"/>
      <c r="G83" s="197" t="s">
        <v>1165</v>
      </c>
      <c r="H83" s="193" t="s">
        <v>229</v>
      </c>
      <c r="I83" s="194"/>
      <c r="J83" s="195"/>
      <c r="K83" s="195"/>
      <c r="L83" s="196"/>
    </row>
    <row r="84" spans="1:12" s="119" customFormat="1" ht="15" customHeight="1">
      <c r="A84" s="75">
        <v>81</v>
      </c>
      <c r="B84" s="204" t="str">
        <f t="shared" ref="B84:B91" si="9">CONCATENATE(H84,"-",L84)</f>
        <v>GÜLLEA-13</v>
      </c>
      <c r="C84" s="190">
        <v>27</v>
      </c>
      <c r="D84" s="190"/>
      <c r="E84" s="191">
        <v>35065</v>
      </c>
      <c r="F84" s="192" t="s">
        <v>1169</v>
      </c>
      <c r="G84" s="197" t="s">
        <v>1165</v>
      </c>
      <c r="H84" s="193" t="s">
        <v>1575</v>
      </c>
      <c r="I84" s="194">
        <v>1000</v>
      </c>
      <c r="J84" s="195"/>
      <c r="K84" s="195"/>
      <c r="L84" s="196">
        <v>13</v>
      </c>
    </row>
    <row r="85" spans="1:12" s="119" customFormat="1" ht="15" customHeight="1">
      <c r="A85" s="75">
        <v>82</v>
      </c>
      <c r="B85" s="204" t="str">
        <f t="shared" si="9"/>
        <v>DİSK-a13</v>
      </c>
      <c r="C85" s="190">
        <v>22</v>
      </c>
      <c r="D85" s="190"/>
      <c r="E85" s="191">
        <v>34335</v>
      </c>
      <c r="F85" s="192" t="s">
        <v>1170</v>
      </c>
      <c r="G85" s="197" t="s">
        <v>1165</v>
      </c>
      <c r="H85" s="193" t="s">
        <v>206</v>
      </c>
      <c r="I85" s="194">
        <v>3000</v>
      </c>
      <c r="J85" s="195"/>
      <c r="K85" s="195"/>
      <c r="L85" s="196" t="s">
        <v>1690</v>
      </c>
    </row>
    <row r="86" spans="1:12" s="119" customFormat="1" ht="15" customHeight="1">
      <c r="A86" s="75">
        <v>83</v>
      </c>
      <c r="B86" s="204" t="str">
        <f t="shared" si="9"/>
        <v>CİRİT-</v>
      </c>
      <c r="C86" s="190"/>
      <c r="D86" s="190"/>
      <c r="E86" s="191"/>
      <c r="F86" s="192"/>
      <c r="G86" s="197" t="s">
        <v>1165</v>
      </c>
      <c r="H86" s="193" t="s">
        <v>207</v>
      </c>
      <c r="I86" s="194"/>
      <c r="J86" s="195"/>
      <c r="K86" s="195"/>
      <c r="L86" s="196"/>
    </row>
    <row r="87" spans="1:12" s="119" customFormat="1" ht="15" customHeight="1">
      <c r="A87" s="75">
        <v>84</v>
      </c>
      <c r="B87" s="204" t="str">
        <f t="shared" si="9"/>
        <v>ÇEKİÇ-a10</v>
      </c>
      <c r="C87" s="190">
        <v>20</v>
      </c>
      <c r="D87" s="190"/>
      <c r="E87" s="191">
        <v>32771</v>
      </c>
      <c r="F87" s="192" t="s">
        <v>1171</v>
      </c>
      <c r="G87" s="197" t="s">
        <v>1165</v>
      </c>
      <c r="H87" s="193" t="s">
        <v>233</v>
      </c>
      <c r="I87" s="194">
        <v>3000</v>
      </c>
      <c r="J87" s="195"/>
      <c r="K87" s="195"/>
      <c r="L87" s="196" t="s">
        <v>1932</v>
      </c>
    </row>
    <row r="88" spans="1:12" s="119" customFormat="1" ht="15" customHeight="1">
      <c r="A88" s="75">
        <v>85</v>
      </c>
      <c r="B88" s="204" t="str">
        <f t="shared" si="9"/>
        <v>UZUN-a13</v>
      </c>
      <c r="C88" s="190">
        <v>24</v>
      </c>
      <c r="D88" s="190"/>
      <c r="E88" s="191">
        <v>35650</v>
      </c>
      <c r="F88" s="192" t="s">
        <v>1172</v>
      </c>
      <c r="G88" s="197" t="s">
        <v>1165</v>
      </c>
      <c r="H88" s="193" t="s">
        <v>65</v>
      </c>
      <c r="I88" s="194">
        <v>400</v>
      </c>
      <c r="J88" s="195"/>
      <c r="K88" s="195"/>
      <c r="L88" s="196" t="s">
        <v>1690</v>
      </c>
    </row>
    <row r="89" spans="1:12" s="119" customFormat="1" ht="15" customHeight="1">
      <c r="A89" s="75">
        <v>86</v>
      </c>
      <c r="B89" s="204" t="str">
        <f t="shared" si="9"/>
        <v>ÜÇADIMA-13</v>
      </c>
      <c r="C89" s="190">
        <v>24</v>
      </c>
      <c r="D89" s="190"/>
      <c r="E89" s="191">
        <v>35650</v>
      </c>
      <c r="F89" s="192" t="s">
        <v>1172</v>
      </c>
      <c r="G89" s="197" t="s">
        <v>1165</v>
      </c>
      <c r="H89" s="193" t="s">
        <v>1601</v>
      </c>
      <c r="I89" s="194">
        <v>1000</v>
      </c>
      <c r="J89" s="195"/>
      <c r="K89" s="195"/>
      <c r="L89" s="196">
        <v>13</v>
      </c>
    </row>
    <row r="90" spans="1:12" s="119" customFormat="1" ht="15" customHeight="1">
      <c r="A90" s="75">
        <v>87</v>
      </c>
      <c r="B90" s="204" t="str">
        <f t="shared" si="9"/>
        <v>YüksekA-1</v>
      </c>
      <c r="C90" s="190">
        <v>21</v>
      </c>
      <c r="D90" s="190"/>
      <c r="E90" s="191">
        <v>35247</v>
      </c>
      <c r="F90" s="192" t="s">
        <v>1166</v>
      </c>
      <c r="G90" s="197" t="s">
        <v>1165</v>
      </c>
      <c r="H90" s="193" t="s">
        <v>1549</v>
      </c>
      <c r="I90" s="194" t="s">
        <v>1473</v>
      </c>
      <c r="J90" s="195"/>
      <c r="K90" s="195"/>
      <c r="L90" s="196">
        <v>1</v>
      </c>
    </row>
    <row r="91" spans="1:12" s="119" customFormat="1" ht="15" customHeight="1">
      <c r="A91" s="75">
        <v>88</v>
      </c>
      <c r="B91" s="249" t="str">
        <f t="shared" si="9"/>
        <v>SIRIK-</v>
      </c>
      <c r="C91" s="241"/>
      <c r="D91" s="241"/>
      <c r="E91" s="242"/>
      <c r="F91" s="243"/>
      <c r="G91" s="197" t="s">
        <v>1165</v>
      </c>
      <c r="H91" s="245" t="s">
        <v>216</v>
      </c>
      <c r="I91" s="246"/>
      <c r="J91" s="247"/>
      <c r="K91" s="247"/>
      <c r="L91" s="248"/>
    </row>
    <row r="92" spans="1:12" s="119" customFormat="1" ht="15" customHeight="1">
      <c r="A92" s="75">
        <v>89</v>
      </c>
      <c r="B92" s="249" t="str">
        <f t="shared" ref="B92:B101" si="10">CONCATENATE(H92,"-",J92,"-",K92)</f>
        <v>4X100M--</v>
      </c>
      <c r="C92" s="241"/>
      <c r="D92" s="241"/>
      <c r="E92" s="242"/>
      <c r="F92" s="243"/>
      <c r="G92" s="197" t="s">
        <v>1165</v>
      </c>
      <c r="H92" s="245" t="s">
        <v>234</v>
      </c>
      <c r="I92" s="246"/>
      <c r="J92" s="247"/>
      <c r="K92" s="247"/>
      <c r="L92" s="248"/>
    </row>
    <row r="93" spans="1:12" s="119" customFormat="1" ht="52.9" customHeight="1">
      <c r="A93" s="75">
        <v>90</v>
      </c>
      <c r="B93" s="204" t="str">
        <f t="shared" si="10"/>
        <v>4X400M-1-4</v>
      </c>
      <c r="C93" s="241" t="s">
        <v>1173</v>
      </c>
      <c r="D93" s="241"/>
      <c r="E93" s="242" t="s">
        <v>1174</v>
      </c>
      <c r="F93" s="243" t="s">
        <v>1175</v>
      </c>
      <c r="G93" s="197" t="s">
        <v>1165</v>
      </c>
      <c r="H93" s="245" t="s">
        <v>235</v>
      </c>
      <c r="I93" s="246"/>
      <c r="J93" s="247" t="s">
        <v>1515</v>
      </c>
      <c r="K93" s="247" t="s">
        <v>1514</v>
      </c>
      <c r="L93" s="248"/>
    </row>
    <row r="94" spans="1:12" s="119" customFormat="1" ht="15" customHeight="1">
      <c r="A94" s="75">
        <v>91</v>
      </c>
      <c r="B94" s="204" t="str">
        <f t="shared" si="10"/>
        <v>100M-1-2</v>
      </c>
      <c r="C94" s="190">
        <v>33</v>
      </c>
      <c r="D94" s="190"/>
      <c r="E94" s="191">
        <v>34237</v>
      </c>
      <c r="F94" s="192" t="s">
        <v>1176</v>
      </c>
      <c r="G94" s="197" t="s">
        <v>1177</v>
      </c>
      <c r="H94" s="193" t="s">
        <v>146</v>
      </c>
      <c r="I94" s="194">
        <v>1250</v>
      </c>
      <c r="J94" s="195" t="s">
        <v>1515</v>
      </c>
      <c r="K94" s="195" t="s">
        <v>1516</v>
      </c>
      <c r="L94" s="196"/>
    </row>
    <row r="95" spans="1:12" s="119" customFormat="1" ht="15" customHeight="1">
      <c r="A95" s="75">
        <v>92</v>
      </c>
      <c r="B95" s="204" t="str">
        <f t="shared" si="10"/>
        <v>200M-1-2</v>
      </c>
      <c r="C95" s="190">
        <v>32</v>
      </c>
      <c r="D95" s="190"/>
      <c r="E95" s="191">
        <v>33646</v>
      </c>
      <c r="F95" s="192" t="s">
        <v>1178</v>
      </c>
      <c r="G95" s="197" t="s">
        <v>1177</v>
      </c>
      <c r="H95" s="193" t="s">
        <v>213</v>
      </c>
      <c r="I95" s="194">
        <v>2980</v>
      </c>
      <c r="J95" s="195" t="s">
        <v>1515</v>
      </c>
      <c r="K95" s="195" t="s">
        <v>1516</v>
      </c>
      <c r="L95" s="196"/>
    </row>
    <row r="96" spans="1:12" s="119" customFormat="1" ht="15" customHeight="1">
      <c r="A96" s="75">
        <v>93</v>
      </c>
      <c r="B96" s="204" t="str">
        <f t="shared" si="10"/>
        <v>400M-1-1</v>
      </c>
      <c r="C96" s="190">
        <v>38</v>
      </c>
      <c r="D96" s="190"/>
      <c r="E96" s="191">
        <v>34639</v>
      </c>
      <c r="F96" s="192" t="s">
        <v>1179</v>
      </c>
      <c r="G96" s="197" t="s">
        <v>1177</v>
      </c>
      <c r="H96" s="193" t="s">
        <v>214</v>
      </c>
      <c r="I96" s="194">
        <v>11000</v>
      </c>
      <c r="J96" s="195" t="s">
        <v>1515</v>
      </c>
      <c r="K96" s="195" t="s">
        <v>1515</v>
      </c>
      <c r="L96" s="196"/>
    </row>
    <row r="97" spans="1:12" s="119" customFormat="1" ht="15" customHeight="1">
      <c r="A97" s="75">
        <v>94</v>
      </c>
      <c r="B97" s="204" t="str">
        <f t="shared" si="10"/>
        <v>800M-3-3</v>
      </c>
      <c r="C97" s="190">
        <v>34</v>
      </c>
      <c r="D97" s="190"/>
      <c r="E97" s="191">
        <v>35152</v>
      </c>
      <c r="F97" s="192" t="s">
        <v>1180</v>
      </c>
      <c r="G97" s="197" t="s">
        <v>1177</v>
      </c>
      <c r="H97" s="193" t="s">
        <v>120</v>
      </c>
      <c r="I97" s="194">
        <v>24000</v>
      </c>
      <c r="J97" s="195" t="s">
        <v>1517</v>
      </c>
      <c r="K97" s="195" t="s">
        <v>1517</v>
      </c>
      <c r="L97" s="196"/>
    </row>
    <row r="98" spans="1:12" s="119" customFormat="1" ht="15" customHeight="1">
      <c r="A98" s="75">
        <v>95</v>
      </c>
      <c r="B98" s="204" t="str">
        <f t="shared" si="10"/>
        <v>1500M-1-11</v>
      </c>
      <c r="C98" s="190">
        <v>28</v>
      </c>
      <c r="D98" s="190"/>
      <c r="E98" s="191">
        <v>34121</v>
      </c>
      <c r="F98" s="192" t="s">
        <v>1181</v>
      </c>
      <c r="G98" s="197" t="s">
        <v>1177</v>
      </c>
      <c r="H98" s="193" t="s">
        <v>204</v>
      </c>
      <c r="I98" s="194">
        <v>43000</v>
      </c>
      <c r="J98" s="195" t="s">
        <v>1515</v>
      </c>
      <c r="K98" s="195" t="s">
        <v>1524</v>
      </c>
      <c r="L98" s="196"/>
    </row>
    <row r="99" spans="1:12" s="119" customFormat="1" ht="15" customHeight="1">
      <c r="A99" s="75">
        <v>96</v>
      </c>
      <c r="B99" s="204" t="str">
        <f t="shared" si="10"/>
        <v>3000M-2-11</v>
      </c>
      <c r="C99" s="190">
        <v>34</v>
      </c>
      <c r="D99" s="190"/>
      <c r="E99" s="191">
        <v>35152</v>
      </c>
      <c r="F99" s="192" t="s">
        <v>1180</v>
      </c>
      <c r="G99" s="197" t="s">
        <v>1177</v>
      </c>
      <c r="H99" s="193" t="s">
        <v>230</v>
      </c>
      <c r="I99" s="194">
        <v>101500</v>
      </c>
      <c r="J99" s="195" t="s">
        <v>1516</v>
      </c>
      <c r="K99" s="195" t="s">
        <v>1524</v>
      </c>
      <c r="L99" s="196"/>
    </row>
    <row r="100" spans="1:12" s="119" customFormat="1" ht="15" customHeight="1">
      <c r="A100" s="75">
        <v>97</v>
      </c>
      <c r="B100" s="204" t="str">
        <f t="shared" si="10"/>
        <v>100M.ENG-1-2</v>
      </c>
      <c r="C100" s="190">
        <v>31</v>
      </c>
      <c r="D100" s="190"/>
      <c r="E100" s="191">
        <v>33973</v>
      </c>
      <c r="F100" s="192" t="s">
        <v>1182</v>
      </c>
      <c r="G100" s="197" t="s">
        <v>1177</v>
      </c>
      <c r="H100" s="193" t="s">
        <v>720</v>
      </c>
      <c r="I100" s="194">
        <v>2000</v>
      </c>
      <c r="J100" s="195" t="s">
        <v>1515</v>
      </c>
      <c r="K100" s="195" t="s">
        <v>1516</v>
      </c>
      <c r="L100" s="196"/>
    </row>
    <row r="101" spans="1:12" s="119" customFormat="1" ht="15" customHeight="1">
      <c r="A101" s="75">
        <v>98</v>
      </c>
      <c r="B101" s="204" t="str">
        <f t="shared" si="10"/>
        <v>400M.ENG--</v>
      </c>
      <c r="C101" s="190"/>
      <c r="D101" s="190"/>
      <c r="E101" s="191"/>
      <c r="F101" s="192" t="s">
        <v>1155</v>
      </c>
      <c r="G101" s="197" t="s">
        <v>1177</v>
      </c>
      <c r="H101" s="193" t="s">
        <v>229</v>
      </c>
      <c r="I101" s="194"/>
      <c r="J101" s="195"/>
      <c r="K101" s="195"/>
      <c r="L101" s="196"/>
    </row>
    <row r="102" spans="1:12" s="119" customFormat="1" ht="15" customHeight="1">
      <c r="A102" s="75">
        <v>99</v>
      </c>
      <c r="B102" s="204" t="str">
        <f t="shared" ref="B102:B109" si="11">CONCATENATE(H102,"-",L102)</f>
        <v>GÜLLE-A2</v>
      </c>
      <c r="C102" s="190">
        <v>37</v>
      </c>
      <c r="D102" s="190"/>
      <c r="E102" s="191">
        <v>33973</v>
      </c>
      <c r="F102" s="192" t="s">
        <v>1183</v>
      </c>
      <c r="G102" s="197" t="s">
        <v>1177</v>
      </c>
      <c r="H102" s="193" t="s">
        <v>205</v>
      </c>
      <c r="I102" s="194">
        <v>850</v>
      </c>
      <c r="J102" s="195"/>
      <c r="K102" s="195"/>
      <c r="L102" s="196" t="s">
        <v>1527</v>
      </c>
    </row>
    <row r="103" spans="1:12" s="119" customFormat="1" ht="15" customHeight="1">
      <c r="A103" s="75">
        <v>100</v>
      </c>
      <c r="B103" s="204" t="str">
        <f t="shared" si="11"/>
        <v>DİSK-A2</v>
      </c>
      <c r="C103" s="190">
        <v>31</v>
      </c>
      <c r="D103" s="190"/>
      <c r="E103" s="191">
        <v>33973</v>
      </c>
      <c r="F103" s="192" t="s">
        <v>1182</v>
      </c>
      <c r="G103" s="197" t="s">
        <v>1177</v>
      </c>
      <c r="H103" s="193" t="s">
        <v>206</v>
      </c>
      <c r="I103" s="194">
        <v>2500</v>
      </c>
      <c r="J103" s="195"/>
      <c r="K103" s="195"/>
      <c r="L103" s="196" t="s">
        <v>1527</v>
      </c>
    </row>
    <row r="104" spans="1:12" s="119" customFormat="1" ht="15" customHeight="1">
      <c r="A104" s="75">
        <v>101</v>
      </c>
      <c r="B104" s="204" t="str">
        <f t="shared" si="11"/>
        <v>CİRİT-A2</v>
      </c>
      <c r="C104" s="190">
        <v>35</v>
      </c>
      <c r="D104" s="190"/>
      <c r="E104" s="191">
        <v>35152</v>
      </c>
      <c r="F104" s="192" t="s">
        <v>1184</v>
      </c>
      <c r="G104" s="197" t="s">
        <v>1177</v>
      </c>
      <c r="H104" s="193" t="s">
        <v>207</v>
      </c>
      <c r="I104" s="194">
        <v>4200</v>
      </c>
      <c r="J104" s="195"/>
      <c r="K104" s="195"/>
      <c r="L104" s="196" t="s">
        <v>1527</v>
      </c>
    </row>
    <row r="105" spans="1:12" s="119" customFormat="1" ht="15" customHeight="1">
      <c r="A105" s="75">
        <v>102</v>
      </c>
      <c r="B105" s="204" t="str">
        <f t="shared" si="11"/>
        <v>ÇEKİÇ-A2</v>
      </c>
      <c r="C105" s="190">
        <v>37</v>
      </c>
      <c r="D105" s="190"/>
      <c r="E105" s="191">
        <v>33973</v>
      </c>
      <c r="F105" s="192" t="s">
        <v>1183</v>
      </c>
      <c r="G105" s="197" t="s">
        <v>1177</v>
      </c>
      <c r="H105" s="193" t="s">
        <v>233</v>
      </c>
      <c r="I105" s="194">
        <v>2000</v>
      </c>
      <c r="J105" s="195"/>
      <c r="K105" s="195"/>
      <c r="L105" s="196" t="s">
        <v>1527</v>
      </c>
    </row>
    <row r="106" spans="1:12" s="119" customFormat="1" ht="15" customHeight="1">
      <c r="A106" s="75">
        <v>103</v>
      </c>
      <c r="B106" s="204" t="str">
        <f t="shared" si="11"/>
        <v>UZUN-A2</v>
      </c>
      <c r="C106" s="190">
        <v>30</v>
      </c>
      <c r="D106" s="190"/>
      <c r="E106" s="191">
        <v>35240</v>
      </c>
      <c r="F106" s="192" t="s">
        <v>1185</v>
      </c>
      <c r="G106" s="197" t="s">
        <v>1177</v>
      </c>
      <c r="H106" s="193" t="s">
        <v>65</v>
      </c>
      <c r="I106" s="194">
        <v>468</v>
      </c>
      <c r="J106" s="195"/>
      <c r="K106" s="195"/>
      <c r="L106" s="196" t="s">
        <v>1527</v>
      </c>
    </row>
    <row r="107" spans="1:12" s="119" customFormat="1" ht="15" customHeight="1">
      <c r="A107" s="75">
        <v>104</v>
      </c>
      <c r="B107" s="204" t="str">
        <f t="shared" si="11"/>
        <v>ÜÇADIM-A2</v>
      </c>
      <c r="C107" s="190">
        <v>30</v>
      </c>
      <c r="D107" s="190"/>
      <c r="E107" s="191">
        <v>35240</v>
      </c>
      <c r="F107" s="192" t="s">
        <v>1185</v>
      </c>
      <c r="G107" s="197" t="s">
        <v>1177</v>
      </c>
      <c r="H107" s="193" t="s">
        <v>215</v>
      </c>
      <c r="I107" s="194">
        <v>1000</v>
      </c>
      <c r="J107" s="195"/>
      <c r="K107" s="195"/>
      <c r="L107" s="196" t="s">
        <v>1527</v>
      </c>
    </row>
    <row r="108" spans="1:12" s="119" customFormat="1" ht="15" customHeight="1">
      <c r="A108" s="75">
        <v>105</v>
      </c>
      <c r="B108" s="204" t="str">
        <f t="shared" si="11"/>
        <v>YüksekA-2</v>
      </c>
      <c r="C108" s="190">
        <v>36</v>
      </c>
      <c r="D108" s="190"/>
      <c r="E108" s="191">
        <v>35081</v>
      </c>
      <c r="F108" s="192" t="s">
        <v>1186</v>
      </c>
      <c r="G108" s="197" t="s">
        <v>1177</v>
      </c>
      <c r="H108" s="193" t="s">
        <v>1549</v>
      </c>
      <c r="I108" s="194" t="s">
        <v>1473</v>
      </c>
      <c r="J108" s="195"/>
      <c r="K108" s="195"/>
      <c r="L108" s="196">
        <v>2</v>
      </c>
    </row>
    <row r="109" spans="1:12" s="119" customFormat="1" ht="15" customHeight="1">
      <c r="A109" s="75">
        <v>106</v>
      </c>
      <c r="B109" s="249" t="str">
        <f t="shared" si="11"/>
        <v>SIRIK-1</v>
      </c>
      <c r="C109" s="241">
        <v>35</v>
      </c>
      <c r="D109" s="241"/>
      <c r="E109" s="242">
        <v>35152</v>
      </c>
      <c r="F109" s="243" t="s">
        <v>1184</v>
      </c>
      <c r="G109" s="197" t="s">
        <v>1177</v>
      </c>
      <c r="H109" s="245" t="s">
        <v>216</v>
      </c>
      <c r="I109" s="246">
        <v>200</v>
      </c>
      <c r="J109" s="247"/>
      <c r="K109" s="247"/>
      <c r="L109" s="248">
        <v>1</v>
      </c>
    </row>
    <row r="110" spans="1:12" s="119" customFormat="1" ht="79.150000000000006" customHeight="1">
      <c r="A110" s="75">
        <v>107</v>
      </c>
      <c r="B110" s="249" t="str">
        <f t="shared" ref="B110:B119" si="12">CONCATENATE(H110,"-",J110,"-",K110)</f>
        <v>4X100M-4-6</v>
      </c>
      <c r="C110" s="241" t="s">
        <v>1944</v>
      </c>
      <c r="D110" s="241"/>
      <c r="E110" s="242" t="s">
        <v>1943</v>
      </c>
      <c r="F110" s="243" t="s">
        <v>1942</v>
      </c>
      <c r="G110" s="197" t="s">
        <v>1177</v>
      </c>
      <c r="H110" s="245" t="s">
        <v>234</v>
      </c>
      <c r="I110" s="246"/>
      <c r="J110" s="247" t="s">
        <v>1514</v>
      </c>
      <c r="K110" s="247" t="s">
        <v>1519</v>
      </c>
      <c r="L110" s="248"/>
    </row>
    <row r="111" spans="1:12" s="119" customFormat="1" ht="79.150000000000006" customHeight="1">
      <c r="A111" s="75">
        <v>108</v>
      </c>
      <c r="B111" s="204" t="str">
        <f t="shared" si="12"/>
        <v>4X400M-4-6</v>
      </c>
      <c r="C111" s="241" t="s">
        <v>2009</v>
      </c>
      <c r="D111" s="241"/>
      <c r="E111" s="242" t="s">
        <v>2008</v>
      </c>
      <c r="F111" s="243" t="s">
        <v>2007</v>
      </c>
      <c r="G111" s="197" t="s">
        <v>1177</v>
      </c>
      <c r="H111" s="245" t="s">
        <v>235</v>
      </c>
      <c r="I111" s="246"/>
      <c r="J111" s="247" t="s">
        <v>1514</v>
      </c>
      <c r="K111" s="247" t="s">
        <v>1519</v>
      </c>
      <c r="L111" s="248"/>
    </row>
    <row r="112" spans="1:12" s="119" customFormat="1" ht="15" customHeight="1">
      <c r="A112" s="75">
        <v>109</v>
      </c>
      <c r="B112" s="204" t="str">
        <f t="shared" si="12"/>
        <v>100M-1-1</v>
      </c>
      <c r="C112" s="190">
        <v>41</v>
      </c>
      <c r="D112" s="190"/>
      <c r="E112" s="191">
        <v>34157</v>
      </c>
      <c r="F112" s="192" t="s">
        <v>1187</v>
      </c>
      <c r="G112" s="197" t="s">
        <v>1188</v>
      </c>
      <c r="H112" s="193" t="s">
        <v>146</v>
      </c>
      <c r="I112" s="194"/>
      <c r="J112" s="195" t="s">
        <v>1515</v>
      </c>
      <c r="K112" s="195" t="s">
        <v>1515</v>
      </c>
      <c r="L112" s="196"/>
    </row>
    <row r="113" spans="1:12" s="119" customFormat="1" ht="15" customHeight="1">
      <c r="A113" s="75">
        <v>110</v>
      </c>
      <c r="B113" s="204" t="str">
        <f t="shared" si="12"/>
        <v>200M-1-1</v>
      </c>
      <c r="C113" s="190">
        <v>40</v>
      </c>
      <c r="D113" s="190"/>
      <c r="E113" s="191">
        <v>34647</v>
      </c>
      <c r="F113" s="192" t="s">
        <v>1189</v>
      </c>
      <c r="G113" s="197" t="s">
        <v>1188</v>
      </c>
      <c r="H113" s="193" t="s">
        <v>213</v>
      </c>
      <c r="I113" s="194"/>
      <c r="J113" s="195" t="s">
        <v>1515</v>
      </c>
      <c r="K113" s="195" t="s">
        <v>1515</v>
      </c>
      <c r="L113" s="196"/>
    </row>
    <row r="114" spans="1:12" s="119" customFormat="1" ht="15" customHeight="1">
      <c r="A114" s="75">
        <v>111</v>
      </c>
      <c r="B114" s="204" t="str">
        <f t="shared" si="12"/>
        <v>400M-1-3</v>
      </c>
      <c r="C114" s="190">
        <v>40</v>
      </c>
      <c r="D114" s="190"/>
      <c r="E114" s="191">
        <v>34647</v>
      </c>
      <c r="F114" s="192" t="s">
        <v>1189</v>
      </c>
      <c r="G114" s="197" t="s">
        <v>1188</v>
      </c>
      <c r="H114" s="193" t="s">
        <v>214</v>
      </c>
      <c r="I114" s="194">
        <v>5600</v>
      </c>
      <c r="J114" s="195" t="s">
        <v>1515</v>
      </c>
      <c r="K114" s="195" t="s">
        <v>1517</v>
      </c>
      <c r="L114" s="196"/>
    </row>
    <row r="115" spans="1:12" s="119" customFormat="1" ht="15" customHeight="1">
      <c r="A115" s="75">
        <v>112</v>
      </c>
      <c r="B115" s="204" t="str">
        <f t="shared" si="12"/>
        <v>800M-2-3</v>
      </c>
      <c r="C115" s="190">
        <v>39</v>
      </c>
      <c r="D115" s="190"/>
      <c r="E115" s="191">
        <v>34412</v>
      </c>
      <c r="F115" s="192" t="s">
        <v>1190</v>
      </c>
      <c r="G115" s="197" t="s">
        <v>1188</v>
      </c>
      <c r="H115" s="193" t="s">
        <v>120</v>
      </c>
      <c r="I115" s="194"/>
      <c r="J115" s="195" t="s">
        <v>1516</v>
      </c>
      <c r="K115" s="195" t="s">
        <v>1517</v>
      </c>
      <c r="L115" s="196"/>
    </row>
    <row r="116" spans="1:12" s="119" customFormat="1" ht="15" customHeight="1">
      <c r="A116" s="75">
        <v>113</v>
      </c>
      <c r="B116" s="204" t="str">
        <f t="shared" si="12"/>
        <v>1500M-1-8</v>
      </c>
      <c r="C116" s="190">
        <v>43</v>
      </c>
      <c r="D116" s="190"/>
      <c r="E116" s="191">
        <v>34257</v>
      </c>
      <c r="F116" s="192" t="s">
        <v>1191</v>
      </c>
      <c r="G116" s="197" t="s">
        <v>1188</v>
      </c>
      <c r="H116" s="193" t="s">
        <v>204</v>
      </c>
      <c r="I116" s="194"/>
      <c r="J116" s="195" t="s">
        <v>1515</v>
      </c>
      <c r="K116" s="195" t="s">
        <v>1521</v>
      </c>
      <c r="L116" s="196"/>
    </row>
    <row r="117" spans="1:12" s="119" customFormat="1" ht="15" customHeight="1">
      <c r="A117" s="75">
        <v>114</v>
      </c>
      <c r="B117" s="204" t="str">
        <f t="shared" si="12"/>
        <v>3000M-2-2</v>
      </c>
      <c r="C117" s="190">
        <v>43</v>
      </c>
      <c r="D117" s="190"/>
      <c r="E117" s="191">
        <v>34257</v>
      </c>
      <c r="F117" s="192" t="s">
        <v>1191</v>
      </c>
      <c r="G117" s="197" t="s">
        <v>1188</v>
      </c>
      <c r="H117" s="193" t="s">
        <v>230</v>
      </c>
      <c r="I117" s="194"/>
      <c r="J117" s="195" t="s">
        <v>1516</v>
      </c>
      <c r="K117" s="195" t="s">
        <v>1516</v>
      </c>
      <c r="L117" s="196"/>
    </row>
    <row r="118" spans="1:12" s="119" customFormat="1" ht="15" customHeight="1">
      <c r="A118" s="75">
        <v>115</v>
      </c>
      <c r="B118" s="204" t="str">
        <f t="shared" si="12"/>
        <v>100M.ENG--</v>
      </c>
      <c r="C118" s="190"/>
      <c r="D118" s="190"/>
      <c r="E118" s="191"/>
      <c r="F118" s="192"/>
      <c r="G118" s="197" t="s">
        <v>1188</v>
      </c>
      <c r="H118" s="193" t="s">
        <v>720</v>
      </c>
      <c r="I118" s="194"/>
      <c r="J118" s="195"/>
      <c r="K118" s="195"/>
      <c r="L118" s="196"/>
    </row>
    <row r="119" spans="1:12" s="119" customFormat="1" ht="15" customHeight="1">
      <c r="A119" s="75">
        <v>116</v>
      </c>
      <c r="B119" s="204" t="str">
        <f t="shared" si="12"/>
        <v>400M.ENG-1-3</v>
      </c>
      <c r="C119" s="190">
        <v>41</v>
      </c>
      <c r="D119" s="190"/>
      <c r="E119" s="191">
        <v>34157</v>
      </c>
      <c r="F119" s="192" t="s">
        <v>1187</v>
      </c>
      <c r="G119" s="197" t="s">
        <v>1188</v>
      </c>
      <c r="H119" s="193" t="s">
        <v>229</v>
      </c>
      <c r="I119" s="194">
        <v>5811</v>
      </c>
      <c r="J119" s="195" t="s">
        <v>1515</v>
      </c>
      <c r="K119" s="195" t="s">
        <v>1517</v>
      </c>
      <c r="L119" s="196"/>
    </row>
    <row r="120" spans="1:12" s="119" customFormat="1" ht="15" customHeight="1">
      <c r="A120" s="75">
        <v>117</v>
      </c>
      <c r="B120" s="204" t="str">
        <f t="shared" ref="B120:B127" si="13">CONCATENATE(H120,"-",L120)</f>
        <v>GÜLLE-A1</v>
      </c>
      <c r="C120" s="190">
        <v>42</v>
      </c>
      <c r="D120" s="190"/>
      <c r="E120" s="191">
        <v>34772</v>
      </c>
      <c r="F120" s="192" t="s">
        <v>1192</v>
      </c>
      <c r="G120" s="197" t="s">
        <v>1188</v>
      </c>
      <c r="H120" s="193" t="s">
        <v>205</v>
      </c>
      <c r="I120" s="194"/>
      <c r="J120" s="195"/>
      <c r="K120" s="195"/>
      <c r="L120" s="196" t="s">
        <v>1528</v>
      </c>
    </row>
    <row r="121" spans="1:12" s="119" customFormat="1" ht="15" customHeight="1">
      <c r="A121" s="75">
        <v>118</v>
      </c>
      <c r="B121" s="204" t="str">
        <f t="shared" si="13"/>
        <v>DİSK-A1</v>
      </c>
      <c r="C121" s="190">
        <v>45</v>
      </c>
      <c r="D121" s="190"/>
      <c r="E121" s="191">
        <v>34712</v>
      </c>
      <c r="F121" s="192" t="s">
        <v>1193</v>
      </c>
      <c r="G121" s="197" t="s">
        <v>1188</v>
      </c>
      <c r="H121" s="193" t="s">
        <v>206</v>
      </c>
      <c r="I121" s="194"/>
      <c r="J121" s="195"/>
      <c r="K121" s="195"/>
      <c r="L121" s="196" t="s">
        <v>1528</v>
      </c>
    </row>
    <row r="122" spans="1:12" s="119" customFormat="1" ht="15" customHeight="1">
      <c r="A122" s="75">
        <v>119</v>
      </c>
      <c r="B122" s="204" t="str">
        <f t="shared" si="13"/>
        <v>CİRİT-A1</v>
      </c>
      <c r="C122" s="190">
        <v>39</v>
      </c>
      <c r="D122" s="190"/>
      <c r="E122" s="191">
        <v>34412</v>
      </c>
      <c r="F122" s="192" t="s">
        <v>1190</v>
      </c>
      <c r="G122" s="197" t="s">
        <v>1188</v>
      </c>
      <c r="H122" s="193" t="s">
        <v>207</v>
      </c>
      <c r="I122" s="194"/>
      <c r="J122" s="195"/>
      <c r="K122" s="195"/>
      <c r="L122" s="196" t="s">
        <v>1528</v>
      </c>
    </row>
    <row r="123" spans="1:12" s="119" customFormat="1" ht="15" customHeight="1">
      <c r="A123" s="75">
        <v>120</v>
      </c>
      <c r="B123" s="204" t="str">
        <f t="shared" si="13"/>
        <v>ÇEKİÇ-A1</v>
      </c>
      <c r="C123" s="190">
        <v>45</v>
      </c>
      <c r="D123" s="190"/>
      <c r="E123" s="191">
        <v>34712</v>
      </c>
      <c r="F123" s="192" t="s">
        <v>1193</v>
      </c>
      <c r="G123" s="197" t="s">
        <v>1188</v>
      </c>
      <c r="H123" s="193" t="s">
        <v>233</v>
      </c>
      <c r="I123" s="194">
        <v>5711</v>
      </c>
      <c r="J123" s="195"/>
      <c r="K123" s="195"/>
      <c r="L123" s="196" t="s">
        <v>1528</v>
      </c>
    </row>
    <row r="124" spans="1:12" s="119" customFormat="1" ht="15" customHeight="1">
      <c r="A124" s="75">
        <v>121</v>
      </c>
      <c r="B124" s="204" t="str">
        <f t="shared" si="13"/>
        <v>UZUN-B19</v>
      </c>
      <c r="C124" s="190">
        <v>44</v>
      </c>
      <c r="D124" s="190"/>
      <c r="E124" s="191">
        <v>34601</v>
      </c>
      <c r="F124" s="192" t="s">
        <v>1862</v>
      </c>
      <c r="G124" s="197" t="s">
        <v>1188</v>
      </c>
      <c r="H124" s="193" t="s">
        <v>65</v>
      </c>
      <c r="I124" s="194"/>
      <c r="J124" s="195"/>
      <c r="K124" s="195"/>
      <c r="L124" s="196" t="s">
        <v>1867</v>
      </c>
    </row>
    <row r="125" spans="1:12" s="119" customFormat="1" ht="15" customHeight="1">
      <c r="A125" s="75">
        <v>122</v>
      </c>
      <c r="B125" s="204" t="str">
        <f t="shared" si="13"/>
        <v>ÜÇADIM-A1</v>
      </c>
      <c r="C125" s="190">
        <v>44</v>
      </c>
      <c r="D125" s="190"/>
      <c r="E125" s="191">
        <v>34601</v>
      </c>
      <c r="F125" s="192" t="s">
        <v>1862</v>
      </c>
      <c r="G125" s="197" t="s">
        <v>1188</v>
      </c>
      <c r="H125" s="193" t="s">
        <v>215</v>
      </c>
      <c r="I125" s="194"/>
      <c r="J125" s="195"/>
      <c r="K125" s="195"/>
      <c r="L125" s="196" t="s">
        <v>1528</v>
      </c>
    </row>
    <row r="126" spans="1:12" s="119" customFormat="1" ht="15" customHeight="1">
      <c r="A126" s="75">
        <v>123</v>
      </c>
      <c r="B126" s="204" t="str">
        <f t="shared" si="13"/>
        <v>YüksekA-3</v>
      </c>
      <c r="C126" s="190">
        <v>43</v>
      </c>
      <c r="D126" s="190"/>
      <c r="E126" s="191">
        <v>34249</v>
      </c>
      <c r="F126" s="192" t="s">
        <v>1194</v>
      </c>
      <c r="G126" s="197" t="s">
        <v>1188</v>
      </c>
      <c r="H126" s="193" t="s">
        <v>1549</v>
      </c>
      <c r="I126" s="194"/>
      <c r="J126" s="195"/>
      <c r="K126" s="195"/>
      <c r="L126" s="196">
        <v>3</v>
      </c>
    </row>
    <row r="127" spans="1:12" s="119" customFormat="1" ht="15" customHeight="1">
      <c r="A127" s="75">
        <v>124</v>
      </c>
      <c r="B127" s="249" t="str">
        <f t="shared" si="13"/>
        <v>SIRIK-2</v>
      </c>
      <c r="C127" s="241">
        <v>42</v>
      </c>
      <c r="D127" s="241"/>
      <c r="E127" s="242">
        <v>34772</v>
      </c>
      <c r="F127" s="243" t="s">
        <v>1192</v>
      </c>
      <c r="G127" s="197" t="s">
        <v>1188</v>
      </c>
      <c r="H127" s="245" t="s">
        <v>216</v>
      </c>
      <c r="I127" s="246"/>
      <c r="J127" s="247"/>
      <c r="K127" s="247"/>
      <c r="L127" s="248">
        <v>2</v>
      </c>
    </row>
    <row r="128" spans="1:12" s="119" customFormat="1" ht="52.9" customHeight="1">
      <c r="A128" s="75">
        <v>125</v>
      </c>
      <c r="B128" s="249" t="str">
        <f t="shared" ref="B128:B137" si="14">CONCATENATE(H128,"-",J128,"-",K128)</f>
        <v>4X100M-3-4</v>
      </c>
      <c r="C128" s="241" t="s">
        <v>1195</v>
      </c>
      <c r="D128" s="241"/>
      <c r="E128" s="242" t="s">
        <v>1196</v>
      </c>
      <c r="F128" s="243" t="s">
        <v>1197</v>
      </c>
      <c r="G128" s="197" t="s">
        <v>1188</v>
      </c>
      <c r="H128" s="245" t="s">
        <v>234</v>
      </c>
      <c r="I128" s="246"/>
      <c r="J128" s="247" t="s">
        <v>1517</v>
      </c>
      <c r="K128" s="247" t="s">
        <v>1514</v>
      </c>
      <c r="L128" s="248"/>
    </row>
    <row r="129" spans="1:12" s="119" customFormat="1" ht="52.9" customHeight="1">
      <c r="A129" s="75">
        <v>126</v>
      </c>
      <c r="B129" s="204" t="str">
        <f t="shared" si="14"/>
        <v>4X400M-3-3</v>
      </c>
      <c r="C129" s="241" t="s">
        <v>2017</v>
      </c>
      <c r="D129" s="241"/>
      <c r="E129" s="242" t="s">
        <v>2016</v>
      </c>
      <c r="F129" s="243" t="s">
        <v>2015</v>
      </c>
      <c r="G129" s="197" t="s">
        <v>1188</v>
      </c>
      <c r="H129" s="245" t="s">
        <v>235</v>
      </c>
      <c r="I129" s="246"/>
      <c r="J129" s="247" t="s">
        <v>1517</v>
      </c>
      <c r="K129" s="247" t="s">
        <v>1517</v>
      </c>
      <c r="L129" s="248"/>
    </row>
    <row r="130" spans="1:12" s="119" customFormat="1" ht="15" customHeight="1">
      <c r="A130" s="75">
        <v>127</v>
      </c>
      <c r="B130" s="204" t="str">
        <f t="shared" si="14"/>
        <v>100M-2-6</v>
      </c>
      <c r="C130" s="190">
        <v>55</v>
      </c>
      <c r="D130" s="190"/>
      <c r="E130" s="191">
        <v>35018</v>
      </c>
      <c r="F130" s="192" t="s">
        <v>1199</v>
      </c>
      <c r="G130" s="197" t="s">
        <v>1198</v>
      </c>
      <c r="H130" s="193" t="s">
        <v>146</v>
      </c>
      <c r="I130" s="194">
        <v>1220</v>
      </c>
      <c r="J130" s="195" t="s">
        <v>1516</v>
      </c>
      <c r="K130" s="195" t="s">
        <v>1519</v>
      </c>
      <c r="L130" s="196"/>
    </row>
    <row r="131" spans="1:12" s="119" customFormat="1" ht="15" customHeight="1">
      <c r="A131" s="75">
        <v>128</v>
      </c>
      <c r="B131" s="204" t="str">
        <f t="shared" si="14"/>
        <v>200M-2-6</v>
      </c>
      <c r="C131" s="190">
        <v>54</v>
      </c>
      <c r="D131" s="190"/>
      <c r="E131" s="191">
        <v>34634</v>
      </c>
      <c r="F131" s="192" t="s">
        <v>1857</v>
      </c>
      <c r="G131" s="197" t="s">
        <v>1198</v>
      </c>
      <c r="H131" s="193" t="s">
        <v>213</v>
      </c>
      <c r="I131" s="194">
        <v>2500</v>
      </c>
      <c r="J131" s="195" t="s">
        <v>1516</v>
      </c>
      <c r="K131" s="195" t="s">
        <v>1519</v>
      </c>
      <c r="L131" s="196"/>
    </row>
    <row r="132" spans="1:12" s="119" customFormat="1" ht="15" customHeight="1">
      <c r="A132" s="75">
        <v>129</v>
      </c>
      <c r="B132" s="204" t="str">
        <f t="shared" si="14"/>
        <v>400M-1-5</v>
      </c>
      <c r="C132" s="190">
        <v>48</v>
      </c>
      <c r="D132" s="190"/>
      <c r="E132" s="191">
        <v>34242</v>
      </c>
      <c r="F132" s="192" t="s">
        <v>1201</v>
      </c>
      <c r="G132" s="197" t="s">
        <v>1198</v>
      </c>
      <c r="H132" s="193" t="s">
        <v>214</v>
      </c>
      <c r="I132" s="194">
        <v>5600</v>
      </c>
      <c r="J132" s="195" t="s">
        <v>1515</v>
      </c>
      <c r="K132" s="195" t="s">
        <v>1518</v>
      </c>
      <c r="L132" s="196"/>
    </row>
    <row r="133" spans="1:12" s="119" customFormat="1" ht="15" customHeight="1">
      <c r="A133" s="75">
        <v>130</v>
      </c>
      <c r="B133" s="204" t="str">
        <f t="shared" si="14"/>
        <v>800M-1-4</v>
      </c>
      <c r="C133" s="190">
        <v>48</v>
      </c>
      <c r="D133" s="190"/>
      <c r="E133" s="191">
        <v>34242</v>
      </c>
      <c r="F133" s="192" t="s">
        <v>1201</v>
      </c>
      <c r="G133" s="197" t="s">
        <v>1198</v>
      </c>
      <c r="H133" s="193" t="s">
        <v>120</v>
      </c>
      <c r="I133" s="194">
        <v>20500</v>
      </c>
      <c r="J133" s="195" t="s">
        <v>1515</v>
      </c>
      <c r="K133" s="195" t="s">
        <v>1514</v>
      </c>
      <c r="L133" s="196"/>
    </row>
    <row r="134" spans="1:12" s="119" customFormat="1" ht="15" customHeight="1">
      <c r="A134" s="75">
        <v>131</v>
      </c>
      <c r="B134" s="204" t="str">
        <f t="shared" si="14"/>
        <v>1500M-1-9</v>
      </c>
      <c r="C134" s="190">
        <v>46</v>
      </c>
      <c r="D134" s="190"/>
      <c r="E134" s="191">
        <v>34731</v>
      </c>
      <c r="F134" s="192" t="s">
        <v>1202</v>
      </c>
      <c r="G134" s="197" t="s">
        <v>1198</v>
      </c>
      <c r="H134" s="193" t="s">
        <v>204</v>
      </c>
      <c r="I134" s="194">
        <v>42500</v>
      </c>
      <c r="J134" s="195" t="s">
        <v>1515</v>
      </c>
      <c r="K134" s="195" t="s">
        <v>1522</v>
      </c>
      <c r="L134" s="196"/>
    </row>
    <row r="135" spans="1:12" s="119" customFormat="1" ht="15" customHeight="1">
      <c r="A135" s="75">
        <v>132</v>
      </c>
      <c r="B135" s="204" t="str">
        <f t="shared" si="14"/>
        <v>3000M-1-12</v>
      </c>
      <c r="C135" s="190">
        <v>46</v>
      </c>
      <c r="D135" s="190"/>
      <c r="E135" s="191">
        <v>34731</v>
      </c>
      <c r="F135" s="192" t="s">
        <v>1202</v>
      </c>
      <c r="G135" s="197" t="s">
        <v>1198</v>
      </c>
      <c r="H135" s="193" t="s">
        <v>230</v>
      </c>
      <c r="I135" s="194">
        <v>90000</v>
      </c>
      <c r="J135" s="195" t="s">
        <v>1515</v>
      </c>
      <c r="K135" s="195" t="s">
        <v>1525</v>
      </c>
      <c r="L135" s="196"/>
    </row>
    <row r="136" spans="1:12" s="119" customFormat="1" ht="15" customHeight="1">
      <c r="A136" s="75">
        <v>133</v>
      </c>
      <c r="B136" s="204" t="str">
        <f t="shared" si="14"/>
        <v>100M.ENG-2-6</v>
      </c>
      <c r="C136" s="190">
        <v>47</v>
      </c>
      <c r="D136" s="190"/>
      <c r="E136" s="191">
        <v>34396</v>
      </c>
      <c r="F136" s="192" t="s">
        <v>1203</v>
      </c>
      <c r="G136" s="197" t="s">
        <v>1198</v>
      </c>
      <c r="H136" s="193" t="s">
        <v>720</v>
      </c>
      <c r="I136" s="194">
        <v>1500</v>
      </c>
      <c r="J136" s="195" t="s">
        <v>1516</v>
      </c>
      <c r="K136" s="195" t="s">
        <v>1519</v>
      </c>
      <c r="L136" s="196"/>
    </row>
    <row r="137" spans="1:12" s="119" customFormat="1" ht="15" customHeight="1">
      <c r="A137" s="75">
        <v>134</v>
      </c>
      <c r="B137" s="204" t="str">
        <f t="shared" si="14"/>
        <v>400M.ENG-4-5</v>
      </c>
      <c r="C137" s="190">
        <v>57</v>
      </c>
      <c r="D137" s="190"/>
      <c r="E137" s="191">
        <v>35376</v>
      </c>
      <c r="F137" s="192" t="s">
        <v>1200</v>
      </c>
      <c r="G137" s="197" t="s">
        <v>1198</v>
      </c>
      <c r="H137" s="193" t="s">
        <v>229</v>
      </c>
      <c r="I137" s="194">
        <v>10010</v>
      </c>
      <c r="J137" s="195" t="s">
        <v>1514</v>
      </c>
      <c r="K137" s="195" t="s">
        <v>1518</v>
      </c>
      <c r="L137" s="196"/>
    </row>
    <row r="138" spans="1:12" s="119" customFormat="1" ht="15" customHeight="1">
      <c r="A138" s="75">
        <v>135</v>
      </c>
      <c r="B138" s="204" t="str">
        <f t="shared" ref="B138:B145" si="15">CONCATENATE(H138,"-",L138)</f>
        <v>GÜLLE-A12</v>
      </c>
      <c r="C138" s="190">
        <v>53</v>
      </c>
      <c r="D138" s="190"/>
      <c r="E138" s="191">
        <v>34634</v>
      </c>
      <c r="F138" s="192" t="s">
        <v>1204</v>
      </c>
      <c r="G138" s="197" t="s">
        <v>1198</v>
      </c>
      <c r="H138" s="193" t="s">
        <v>205</v>
      </c>
      <c r="I138" s="194">
        <v>1400</v>
      </c>
      <c r="J138" s="195"/>
      <c r="K138" s="195"/>
      <c r="L138" s="196" t="s">
        <v>1529</v>
      </c>
    </row>
    <row r="139" spans="1:12" s="119" customFormat="1" ht="15" customHeight="1">
      <c r="A139" s="75">
        <v>136</v>
      </c>
      <c r="B139" s="204" t="str">
        <f t="shared" si="15"/>
        <v>DİSK-A12</v>
      </c>
      <c r="C139" s="190">
        <v>49</v>
      </c>
      <c r="D139" s="190"/>
      <c r="E139" s="191">
        <v>34029</v>
      </c>
      <c r="F139" s="192" t="s">
        <v>1205</v>
      </c>
      <c r="G139" s="197" t="s">
        <v>1198</v>
      </c>
      <c r="H139" s="193" t="s">
        <v>206</v>
      </c>
      <c r="I139" s="194">
        <v>5500</v>
      </c>
      <c r="J139" s="195"/>
      <c r="K139" s="195"/>
      <c r="L139" s="196" t="s">
        <v>1529</v>
      </c>
    </row>
    <row r="140" spans="1:12" s="119" customFormat="1" ht="15" customHeight="1">
      <c r="A140" s="75">
        <v>137</v>
      </c>
      <c r="B140" s="204" t="str">
        <f t="shared" si="15"/>
        <v>CİRİT-A12</v>
      </c>
      <c r="C140" s="190">
        <v>402</v>
      </c>
      <c r="D140" s="190"/>
      <c r="E140" s="191">
        <v>35054</v>
      </c>
      <c r="F140" s="192" t="s">
        <v>1837</v>
      </c>
      <c r="G140" s="197" t="s">
        <v>1198</v>
      </c>
      <c r="H140" s="193" t="s">
        <v>207</v>
      </c>
      <c r="I140" s="194">
        <v>4000</v>
      </c>
      <c r="J140" s="195"/>
      <c r="K140" s="195"/>
      <c r="L140" s="196" t="s">
        <v>1529</v>
      </c>
    </row>
    <row r="141" spans="1:12" s="119" customFormat="1" ht="15" customHeight="1">
      <c r="A141" s="75">
        <v>138</v>
      </c>
      <c r="B141" s="204" t="str">
        <f t="shared" si="15"/>
        <v>ÇEKİÇ-A12</v>
      </c>
      <c r="C141" s="190">
        <v>53</v>
      </c>
      <c r="D141" s="190"/>
      <c r="E141" s="191">
        <v>34634</v>
      </c>
      <c r="F141" s="192" t="s">
        <v>1204</v>
      </c>
      <c r="G141" s="197" t="s">
        <v>1198</v>
      </c>
      <c r="H141" s="193" t="s">
        <v>233</v>
      </c>
      <c r="I141" s="194">
        <v>3700</v>
      </c>
      <c r="J141" s="195"/>
      <c r="K141" s="195"/>
      <c r="L141" s="196" t="s">
        <v>1529</v>
      </c>
    </row>
    <row r="142" spans="1:12" s="119" customFormat="1" ht="15" customHeight="1">
      <c r="A142" s="75">
        <v>139</v>
      </c>
      <c r="B142" s="204" t="str">
        <f t="shared" si="15"/>
        <v>UZUN-A12</v>
      </c>
      <c r="C142" s="190">
        <v>56</v>
      </c>
      <c r="D142" s="190"/>
      <c r="E142" s="191">
        <v>35324</v>
      </c>
      <c r="F142" s="192" t="s">
        <v>1206</v>
      </c>
      <c r="G142" s="197" t="s">
        <v>1198</v>
      </c>
      <c r="H142" s="193" t="s">
        <v>65</v>
      </c>
      <c r="I142" s="194">
        <v>520</v>
      </c>
      <c r="J142" s="195"/>
      <c r="K142" s="195"/>
      <c r="L142" s="196" t="s">
        <v>1529</v>
      </c>
    </row>
    <row r="143" spans="1:12" s="119" customFormat="1" ht="15" customHeight="1">
      <c r="A143" s="75">
        <v>140</v>
      </c>
      <c r="B143" s="204" t="str">
        <f t="shared" si="15"/>
        <v>ÜÇADIM-A12</v>
      </c>
      <c r="C143" s="190">
        <v>56</v>
      </c>
      <c r="D143" s="190"/>
      <c r="E143" s="191">
        <v>35324</v>
      </c>
      <c r="F143" s="192" t="s">
        <v>1206</v>
      </c>
      <c r="G143" s="197" t="s">
        <v>1198</v>
      </c>
      <c r="H143" s="193" t="s">
        <v>215</v>
      </c>
      <c r="I143" s="194">
        <v>1250</v>
      </c>
      <c r="J143" s="195"/>
      <c r="K143" s="195"/>
      <c r="L143" s="196" t="s">
        <v>1529</v>
      </c>
    </row>
    <row r="144" spans="1:12" s="119" customFormat="1" ht="15" customHeight="1">
      <c r="A144" s="75">
        <v>141</v>
      </c>
      <c r="B144" s="204" t="str">
        <f t="shared" si="15"/>
        <v>YüksekB-1</v>
      </c>
      <c r="C144" s="190">
        <v>47</v>
      </c>
      <c r="D144" s="190"/>
      <c r="E144" s="191">
        <v>34396</v>
      </c>
      <c r="F144" s="192" t="s">
        <v>1203</v>
      </c>
      <c r="G144" s="197" t="s">
        <v>1198</v>
      </c>
      <c r="H144" s="193" t="s">
        <v>1550</v>
      </c>
      <c r="I144" s="194" t="s">
        <v>1474</v>
      </c>
      <c r="J144" s="195"/>
      <c r="K144" s="195"/>
      <c r="L144" s="196">
        <v>1</v>
      </c>
    </row>
    <row r="145" spans="1:12" s="119" customFormat="1" ht="15" customHeight="1">
      <c r="A145" s="75">
        <v>142</v>
      </c>
      <c r="B145" s="249" t="str">
        <f t="shared" si="15"/>
        <v>SIRIK-3</v>
      </c>
      <c r="C145" s="241">
        <v>50</v>
      </c>
      <c r="D145" s="241"/>
      <c r="E145" s="242">
        <v>34470</v>
      </c>
      <c r="F145" s="243" t="s">
        <v>1207</v>
      </c>
      <c r="G145" s="197" t="s">
        <v>1198</v>
      </c>
      <c r="H145" s="245" t="s">
        <v>216</v>
      </c>
      <c r="I145" s="246">
        <v>200</v>
      </c>
      <c r="J145" s="247"/>
      <c r="K145" s="247"/>
      <c r="L145" s="248">
        <v>3</v>
      </c>
    </row>
    <row r="146" spans="1:12" s="119" customFormat="1" ht="79.150000000000006" customHeight="1">
      <c r="A146" s="75">
        <v>143</v>
      </c>
      <c r="B146" s="249" t="str">
        <f t="shared" ref="B146:B155" si="16">CONCATENATE(H146,"-",J146,"-",K146)</f>
        <v>4X100M-4-4</v>
      </c>
      <c r="C146" s="241" t="s">
        <v>1987</v>
      </c>
      <c r="D146" s="241"/>
      <c r="E146" s="242" t="s">
        <v>1986</v>
      </c>
      <c r="F146" s="243" t="s">
        <v>1985</v>
      </c>
      <c r="G146" s="197" t="s">
        <v>1198</v>
      </c>
      <c r="H146" s="245" t="s">
        <v>234</v>
      </c>
      <c r="I146" s="246"/>
      <c r="J146" s="247" t="s">
        <v>1514</v>
      </c>
      <c r="K146" s="247" t="s">
        <v>1514</v>
      </c>
      <c r="L146" s="248"/>
    </row>
    <row r="147" spans="1:12" s="119" customFormat="1" ht="79.150000000000006" customHeight="1">
      <c r="A147" s="75">
        <v>144</v>
      </c>
      <c r="B147" s="204" t="str">
        <f t="shared" si="16"/>
        <v>4X400M-4-4</v>
      </c>
      <c r="C147" s="241" t="s">
        <v>2046</v>
      </c>
      <c r="D147" s="241"/>
      <c r="E147" s="242" t="s">
        <v>2045</v>
      </c>
      <c r="F147" s="243" t="s">
        <v>2044</v>
      </c>
      <c r="G147" s="197" t="s">
        <v>1198</v>
      </c>
      <c r="H147" s="245" t="s">
        <v>235</v>
      </c>
      <c r="I147" s="246"/>
      <c r="J147" s="247" t="s">
        <v>1514</v>
      </c>
      <c r="K147" s="247" t="s">
        <v>1514</v>
      </c>
      <c r="L147" s="248"/>
    </row>
    <row r="148" spans="1:12" s="119" customFormat="1" ht="15" customHeight="1">
      <c r="A148" s="75">
        <v>145</v>
      </c>
      <c r="B148" s="204" t="str">
        <f t="shared" si="16"/>
        <v>100M-3-4</v>
      </c>
      <c r="C148" s="190">
        <v>60</v>
      </c>
      <c r="D148" s="190"/>
      <c r="E148" s="191">
        <v>34587</v>
      </c>
      <c r="F148" s="192" t="s">
        <v>1208</v>
      </c>
      <c r="G148" s="197" t="s">
        <v>1209</v>
      </c>
      <c r="H148" s="193" t="s">
        <v>146</v>
      </c>
      <c r="I148" s="194"/>
      <c r="J148" s="195" t="s">
        <v>1517</v>
      </c>
      <c r="K148" s="195" t="s">
        <v>1514</v>
      </c>
      <c r="L148" s="196"/>
    </row>
    <row r="149" spans="1:12" s="119" customFormat="1" ht="15" customHeight="1">
      <c r="A149" s="75">
        <v>146</v>
      </c>
      <c r="B149" s="204" t="str">
        <f t="shared" si="16"/>
        <v>200M-3-4</v>
      </c>
      <c r="C149" s="190">
        <v>60</v>
      </c>
      <c r="D149" s="190"/>
      <c r="E149" s="191">
        <v>34587</v>
      </c>
      <c r="F149" s="192" t="s">
        <v>1208</v>
      </c>
      <c r="G149" s="197" t="s">
        <v>1209</v>
      </c>
      <c r="H149" s="193" t="s">
        <v>213</v>
      </c>
      <c r="I149" s="194"/>
      <c r="J149" s="195" t="s">
        <v>1517</v>
      </c>
      <c r="K149" s="195" t="s">
        <v>1514</v>
      </c>
      <c r="L149" s="196"/>
    </row>
    <row r="150" spans="1:12" s="119" customFormat="1" ht="15" customHeight="1">
      <c r="A150" s="75">
        <v>147</v>
      </c>
      <c r="B150" s="204" t="str">
        <f t="shared" si="16"/>
        <v>400M-3-4</v>
      </c>
      <c r="C150" s="190">
        <v>66</v>
      </c>
      <c r="D150" s="190"/>
      <c r="E150" s="191">
        <v>35090</v>
      </c>
      <c r="F150" s="192" t="s">
        <v>1210</v>
      </c>
      <c r="G150" s="197" t="s">
        <v>1209</v>
      </c>
      <c r="H150" s="193" t="s">
        <v>214</v>
      </c>
      <c r="I150" s="194">
        <v>11000</v>
      </c>
      <c r="J150" s="195" t="s">
        <v>1517</v>
      </c>
      <c r="K150" s="195" t="s">
        <v>1514</v>
      </c>
      <c r="L150" s="196"/>
    </row>
    <row r="151" spans="1:12" s="119" customFormat="1" ht="15" customHeight="1">
      <c r="A151" s="75">
        <v>148</v>
      </c>
      <c r="B151" s="204" t="str">
        <f t="shared" si="16"/>
        <v>800M-3-4</v>
      </c>
      <c r="C151" s="190">
        <v>62</v>
      </c>
      <c r="D151" s="190"/>
      <c r="E151" s="191">
        <v>34669</v>
      </c>
      <c r="F151" s="192" t="s">
        <v>1211</v>
      </c>
      <c r="G151" s="197" t="s">
        <v>1209</v>
      </c>
      <c r="H151" s="193" t="s">
        <v>120</v>
      </c>
      <c r="I151" s="194">
        <v>24500</v>
      </c>
      <c r="J151" s="195" t="s">
        <v>1517</v>
      </c>
      <c r="K151" s="195" t="s">
        <v>1514</v>
      </c>
      <c r="L151" s="196"/>
    </row>
    <row r="152" spans="1:12" s="119" customFormat="1" ht="15" customHeight="1">
      <c r="A152" s="75">
        <v>149</v>
      </c>
      <c r="B152" s="204" t="str">
        <f t="shared" si="16"/>
        <v>1500M-2-6</v>
      </c>
      <c r="C152" s="190">
        <v>62</v>
      </c>
      <c r="D152" s="190"/>
      <c r="E152" s="191">
        <v>34669</v>
      </c>
      <c r="F152" s="192" t="s">
        <v>1211</v>
      </c>
      <c r="G152" s="197" t="s">
        <v>1209</v>
      </c>
      <c r="H152" s="193" t="s">
        <v>204</v>
      </c>
      <c r="I152" s="194">
        <v>51500</v>
      </c>
      <c r="J152" s="195" t="s">
        <v>1516</v>
      </c>
      <c r="K152" s="195" t="s">
        <v>1519</v>
      </c>
      <c r="L152" s="196"/>
    </row>
    <row r="153" spans="1:12" s="119" customFormat="1" ht="15" customHeight="1">
      <c r="A153" s="75">
        <v>150</v>
      </c>
      <c r="B153" s="204" t="str">
        <f t="shared" si="16"/>
        <v>3000M-1-11</v>
      </c>
      <c r="C153" s="190">
        <v>61</v>
      </c>
      <c r="D153" s="190"/>
      <c r="E153" s="191">
        <v>33458</v>
      </c>
      <c r="F153" s="192" t="s">
        <v>1212</v>
      </c>
      <c r="G153" s="197" t="s">
        <v>1209</v>
      </c>
      <c r="H153" s="193" t="s">
        <v>230</v>
      </c>
      <c r="I153" s="194">
        <v>92000</v>
      </c>
      <c r="J153" s="195" t="s">
        <v>1515</v>
      </c>
      <c r="K153" s="195" t="s">
        <v>1524</v>
      </c>
      <c r="L153" s="196"/>
    </row>
    <row r="154" spans="1:12" s="119" customFormat="1" ht="15" customHeight="1">
      <c r="A154" s="75">
        <v>151</v>
      </c>
      <c r="B154" s="204" t="str">
        <f t="shared" si="16"/>
        <v>100M.ENG-3-4</v>
      </c>
      <c r="C154" s="190"/>
      <c r="D154" s="190"/>
      <c r="E154" s="191"/>
      <c r="F154" s="192"/>
      <c r="G154" s="197" t="s">
        <v>1209</v>
      </c>
      <c r="H154" s="193" t="s">
        <v>720</v>
      </c>
      <c r="I154" s="194"/>
      <c r="J154" s="195" t="s">
        <v>1517</v>
      </c>
      <c r="K154" s="195" t="s">
        <v>1514</v>
      </c>
      <c r="L154" s="196"/>
    </row>
    <row r="155" spans="1:12" s="119" customFormat="1" ht="15" customHeight="1">
      <c r="A155" s="75">
        <v>152</v>
      </c>
      <c r="B155" s="204" t="str">
        <f t="shared" si="16"/>
        <v>400M.ENG--</v>
      </c>
      <c r="C155" s="190"/>
      <c r="D155" s="190"/>
      <c r="E155" s="191"/>
      <c r="F155" s="192"/>
      <c r="G155" s="197" t="s">
        <v>1209</v>
      </c>
      <c r="H155" s="193" t="s">
        <v>229</v>
      </c>
      <c r="I155" s="194"/>
      <c r="J155" s="195"/>
      <c r="K155" s="195"/>
      <c r="L155" s="196"/>
    </row>
    <row r="156" spans="1:12" s="119" customFormat="1" ht="15" customHeight="1">
      <c r="A156" s="75">
        <v>153</v>
      </c>
      <c r="B156" s="204" t="str">
        <f t="shared" ref="B156:B163" si="17">CONCATENATE(H156,"-",L156)</f>
        <v>GÜLLE-B4</v>
      </c>
      <c r="C156" s="190">
        <v>65</v>
      </c>
      <c r="D156" s="190"/>
      <c r="E156" s="191">
        <v>33588</v>
      </c>
      <c r="F156" s="192" t="s">
        <v>1213</v>
      </c>
      <c r="G156" s="197" t="s">
        <v>1209</v>
      </c>
      <c r="H156" s="193" t="s">
        <v>205</v>
      </c>
      <c r="I156" s="194"/>
      <c r="J156" s="195"/>
      <c r="K156" s="195"/>
      <c r="L156" s="196" t="s">
        <v>1530</v>
      </c>
    </row>
    <row r="157" spans="1:12" s="119" customFormat="1" ht="15" customHeight="1">
      <c r="A157" s="75">
        <v>154</v>
      </c>
      <c r="B157" s="204" t="str">
        <f t="shared" si="17"/>
        <v>DİSK-B4</v>
      </c>
      <c r="C157" s="190">
        <v>65</v>
      </c>
      <c r="D157" s="190"/>
      <c r="E157" s="191">
        <v>33588</v>
      </c>
      <c r="F157" s="192" t="s">
        <v>1213</v>
      </c>
      <c r="G157" s="197" t="s">
        <v>1209</v>
      </c>
      <c r="H157" s="193" t="s">
        <v>206</v>
      </c>
      <c r="I157" s="194"/>
      <c r="J157" s="195"/>
      <c r="K157" s="195"/>
      <c r="L157" s="196" t="s">
        <v>1530</v>
      </c>
    </row>
    <row r="158" spans="1:12" s="119" customFormat="1" ht="15" customHeight="1">
      <c r="A158" s="75">
        <v>155</v>
      </c>
      <c r="B158" s="204" t="str">
        <f t="shared" si="17"/>
        <v>CİRİT-B4</v>
      </c>
      <c r="C158" s="190">
        <v>64</v>
      </c>
      <c r="D158" s="190"/>
      <c r="E158" s="191">
        <v>35118</v>
      </c>
      <c r="F158" s="192" t="s">
        <v>1214</v>
      </c>
      <c r="G158" s="197" t="s">
        <v>1209</v>
      </c>
      <c r="H158" s="193" t="s">
        <v>207</v>
      </c>
      <c r="I158" s="194"/>
      <c r="J158" s="195"/>
      <c r="K158" s="195"/>
      <c r="L158" s="196" t="s">
        <v>1530</v>
      </c>
    </row>
    <row r="159" spans="1:12" s="119" customFormat="1" ht="15" customHeight="1">
      <c r="A159" s="75">
        <v>156</v>
      </c>
      <c r="B159" s="204" t="str">
        <f t="shared" si="17"/>
        <v>ÇEKİÇ-B4</v>
      </c>
      <c r="C159" s="190">
        <v>64</v>
      </c>
      <c r="D159" s="190"/>
      <c r="E159" s="191">
        <v>35118</v>
      </c>
      <c r="F159" s="192" t="s">
        <v>1214</v>
      </c>
      <c r="G159" s="197" t="s">
        <v>1209</v>
      </c>
      <c r="H159" s="193" t="s">
        <v>233</v>
      </c>
      <c r="I159" s="194"/>
      <c r="J159" s="195"/>
      <c r="K159" s="195"/>
      <c r="L159" s="196" t="s">
        <v>1530</v>
      </c>
    </row>
    <row r="160" spans="1:12" s="119" customFormat="1" ht="15" customHeight="1">
      <c r="A160" s="75">
        <v>157</v>
      </c>
      <c r="B160" s="204" t="str">
        <f t="shared" si="17"/>
        <v>UZUN-B4</v>
      </c>
      <c r="C160" s="190">
        <v>63</v>
      </c>
      <c r="D160" s="190"/>
      <c r="E160" s="191">
        <v>34887</v>
      </c>
      <c r="F160" s="192" t="s">
        <v>1215</v>
      </c>
      <c r="G160" s="197" t="s">
        <v>1209</v>
      </c>
      <c r="H160" s="193" t="s">
        <v>65</v>
      </c>
      <c r="I160" s="194"/>
      <c r="J160" s="195"/>
      <c r="K160" s="195"/>
      <c r="L160" s="196" t="s">
        <v>1530</v>
      </c>
    </row>
    <row r="161" spans="1:12" s="119" customFormat="1" ht="15" customHeight="1">
      <c r="A161" s="75">
        <v>158</v>
      </c>
      <c r="B161" s="204" t="str">
        <f t="shared" si="17"/>
        <v>ÜÇADIM-B4</v>
      </c>
      <c r="C161" s="190">
        <v>59</v>
      </c>
      <c r="D161" s="190"/>
      <c r="E161" s="191">
        <v>35450</v>
      </c>
      <c r="F161" s="192" t="s">
        <v>1216</v>
      </c>
      <c r="G161" s="197" t="s">
        <v>1209</v>
      </c>
      <c r="H161" s="193" t="s">
        <v>215</v>
      </c>
      <c r="I161" s="194"/>
      <c r="J161" s="195"/>
      <c r="K161" s="195"/>
      <c r="L161" s="196" t="s">
        <v>1530</v>
      </c>
    </row>
    <row r="162" spans="1:12" s="119" customFormat="1" ht="15" customHeight="1">
      <c r="A162" s="75">
        <v>159</v>
      </c>
      <c r="B162" s="204" t="str">
        <f t="shared" si="17"/>
        <v>YüksekA-</v>
      </c>
      <c r="C162" s="190"/>
      <c r="D162" s="190"/>
      <c r="E162" s="191"/>
      <c r="F162" s="192"/>
      <c r="G162" s="197" t="s">
        <v>1209</v>
      </c>
      <c r="H162" s="193" t="s">
        <v>1549</v>
      </c>
      <c r="I162" s="194"/>
      <c r="J162" s="195"/>
      <c r="K162" s="195"/>
      <c r="L162" s="196"/>
    </row>
    <row r="163" spans="1:12" s="119" customFormat="1" ht="15" customHeight="1">
      <c r="A163" s="75">
        <v>160</v>
      </c>
      <c r="B163" s="249" t="str">
        <f t="shared" si="17"/>
        <v>SIRIK-</v>
      </c>
      <c r="C163" s="190"/>
      <c r="D163" s="241"/>
      <c r="E163" s="242"/>
      <c r="F163" s="243"/>
      <c r="G163" s="244" t="s">
        <v>1209</v>
      </c>
      <c r="H163" s="245" t="s">
        <v>216</v>
      </c>
      <c r="I163" s="246"/>
      <c r="J163" s="247"/>
      <c r="K163" s="247"/>
      <c r="L163" s="248"/>
    </row>
    <row r="164" spans="1:12" s="119" customFormat="1" ht="52.9" customHeight="1">
      <c r="A164" s="75">
        <v>161</v>
      </c>
      <c r="B164" s="249" t="str">
        <f t="shared" ref="B164:B173" si="18">CONCATENATE(H164,"-",J164,"-",K164)</f>
        <v>4X100M-1-4</v>
      </c>
      <c r="C164" s="241" t="s">
        <v>1217</v>
      </c>
      <c r="D164" s="241"/>
      <c r="E164" s="242" t="s">
        <v>1218</v>
      </c>
      <c r="F164" s="243" t="s">
        <v>1219</v>
      </c>
      <c r="G164" s="244" t="s">
        <v>1209</v>
      </c>
      <c r="H164" s="245" t="s">
        <v>234</v>
      </c>
      <c r="I164" s="246"/>
      <c r="J164" s="247" t="s">
        <v>1515</v>
      </c>
      <c r="K164" s="247" t="s">
        <v>1514</v>
      </c>
      <c r="L164" s="248"/>
    </row>
    <row r="165" spans="1:12" s="119" customFormat="1" ht="15" customHeight="1">
      <c r="A165" s="75">
        <v>162</v>
      </c>
      <c r="B165" s="204" t="str">
        <f t="shared" si="18"/>
        <v>4X400M--</v>
      </c>
      <c r="C165" s="241"/>
      <c r="D165" s="241"/>
      <c r="E165" s="242"/>
      <c r="F165" s="243"/>
      <c r="G165" s="244" t="s">
        <v>1209</v>
      </c>
      <c r="H165" s="245" t="s">
        <v>235</v>
      </c>
      <c r="I165" s="246"/>
      <c r="J165" s="247"/>
      <c r="K165" s="247"/>
      <c r="L165" s="248"/>
    </row>
    <row r="166" spans="1:12" s="119" customFormat="1" ht="15" customHeight="1">
      <c r="A166" s="75">
        <v>163</v>
      </c>
      <c r="B166" s="204" t="str">
        <f t="shared" si="18"/>
        <v>100M-4-4</v>
      </c>
      <c r="C166" s="190">
        <v>76</v>
      </c>
      <c r="D166" s="190"/>
      <c r="E166" s="191">
        <v>34706</v>
      </c>
      <c r="F166" s="192" t="s">
        <v>1220</v>
      </c>
      <c r="G166" s="197" t="s">
        <v>1221</v>
      </c>
      <c r="H166" s="193" t="s">
        <v>146</v>
      </c>
      <c r="I166" s="194">
        <v>1458</v>
      </c>
      <c r="J166" s="195" t="s">
        <v>1514</v>
      </c>
      <c r="K166" s="195" t="s">
        <v>1514</v>
      </c>
      <c r="L166" s="196"/>
    </row>
    <row r="167" spans="1:12" s="119" customFormat="1" ht="15" customHeight="1">
      <c r="A167" s="75">
        <v>164</v>
      </c>
      <c r="B167" s="204" t="str">
        <f t="shared" si="18"/>
        <v>200M-4-4</v>
      </c>
      <c r="C167" s="190">
        <v>73</v>
      </c>
      <c r="D167" s="190"/>
      <c r="E167" s="191">
        <v>34443</v>
      </c>
      <c r="F167" s="192" t="s">
        <v>1222</v>
      </c>
      <c r="G167" s="197" t="s">
        <v>1221</v>
      </c>
      <c r="H167" s="193" t="s">
        <v>213</v>
      </c>
      <c r="I167" s="194">
        <v>2900</v>
      </c>
      <c r="J167" s="195" t="s">
        <v>1514</v>
      </c>
      <c r="K167" s="195" t="s">
        <v>1514</v>
      </c>
      <c r="L167" s="196"/>
    </row>
    <row r="168" spans="1:12" s="119" customFormat="1" ht="15" customHeight="1">
      <c r="A168" s="75">
        <v>165</v>
      </c>
      <c r="B168" s="204" t="str">
        <f t="shared" si="18"/>
        <v>400M-3-5</v>
      </c>
      <c r="C168" s="190">
        <v>72</v>
      </c>
      <c r="D168" s="190"/>
      <c r="E168" s="191">
        <v>35051</v>
      </c>
      <c r="F168" s="192" t="s">
        <v>1223</v>
      </c>
      <c r="G168" s="197" t="s">
        <v>1221</v>
      </c>
      <c r="H168" s="193" t="s">
        <v>214</v>
      </c>
      <c r="I168" s="194">
        <v>11100</v>
      </c>
      <c r="J168" s="195" t="s">
        <v>1517</v>
      </c>
      <c r="K168" s="195" t="s">
        <v>1518</v>
      </c>
      <c r="L168" s="196"/>
    </row>
    <row r="169" spans="1:12" s="119" customFormat="1" ht="15" customHeight="1">
      <c r="A169" s="75">
        <v>166</v>
      </c>
      <c r="B169" s="204" t="str">
        <f t="shared" si="18"/>
        <v>800M-2-8</v>
      </c>
      <c r="C169" s="190">
        <v>75</v>
      </c>
      <c r="D169" s="190"/>
      <c r="E169" s="191">
        <v>34523</v>
      </c>
      <c r="F169" s="192" t="s">
        <v>1224</v>
      </c>
      <c r="G169" s="197" t="s">
        <v>1221</v>
      </c>
      <c r="H169" s="193" t="s">
        <v>120</v>
      </c>
      <c r="I169" s="194">
        <v>25800</v>
      </c>
      <c r="J169" s="195" t="s">
        <v>1516</v>
      </c>
      <c r="K169" s="195" t="s">
        <v>1521</v>
      </c>
      <c r="L169" s="196"/>
    </row>
    <row r="170" spans="1:12" s="119" customFormat="1" ht="15" customHeight="1">
      <c r="A170" s="75">
        <v>167</v>
      </c>
      <c r="B170" s="204" t="str">
        <f t="shared" si="18"/>
        <v>1500M-1-2</v>
      </c>
      <c r="C170" s="190">
        <v>71</v>
      </c>
      <c r="D170" s="190"/>
      <c r="E170" s="191">
        <v>35067</v>
      </c>
      <c r="F170" s="192" t="s">
        <v>1225</v>
      </c>
      <c r="G170" s="197" t="s">
        <v>1221</v>
      </c>
      <c r="H170" s="193" t="s">
        <v>204</v>
      </c>
      <c r="I170" s="194">
        <v>43400</v>
      </c>
      <c r="J170" s="195" t="s">
        <v>1515</v>
      </c>
      <c r="K170" s="195" t="s">
        <v>1516</v>
      </c>
      <c r="L170" s="196"/>
    </row>
    <row r="171" spans="1:12" s="119" customFormat="1" ht="15" customHeight="1">
      <c r="A171" s="75">
        <v>168</v>
      </c>
      <c r="B171" s="204" t="str">
        <f t="shared" si="18"/>
        <v>3000M-2-12</v>
      </c>
      <c r="C171" s="190">
        <v>71</v>
      </c>
      <c r="D171" s="190"/>
      <c r="E171" s="191">
        <v>35067</v>
      </c>
      <c r="F171" s="192" t="s">
        <v>1225</v>
      </c>
      <c r="G171" s="197" t="s">
        <v>1221</v>
      </c>
      <c r="H171" s="193" t="s">
        <v>230</v>
      </c>
      <c r="I171" s="194">
        <v>91500</v>
      </c>
      <c r="J171" s="195" t="s">
        <v>1516</v>
      </c>
      <c r="K171" s="195" t="s">
        <v>1525</v>
      </c>
      <c r="L171" s="196"/>
    </row>
    <row r="172" spans="1:12" s="119" customFormat="1" ht="15" customHeight="1">
      <c r="A172" s="75">
        <v>169</v>
      </c>
      <c r="B172" s="204" t="str">
        <f t="shared" si="18"/>
        <v>100M.ENG-4-4</v>
      </c>
      <c r="C172" s="190">
        <v>74</v>
      </c>
      <c r="D172" s="190"/>
      <c r="E172" s="191">
        <v>42260</v>
      </c>
      <c r="F172" s="192" t="s">
        <v>1226</v>
      </c>
      <c r="G172" s="197" t="s">
        <v>1221</v>
      </c>
      <c r="H172" s="193" t="s">
        <v>720</v>
      </c>
      <c r="I172" s="194">
        <v>2000</v>
      </c>
      <c r="J172" s="195" t="s">
        <v>1514</v>
      </c>
      <c r="K172" s="195" t="s">
        <v>1514</v>
      </c>
      <c r="L172" s="196"/>
    </row>
    <row r="173" spans="1:12" s="119" customFormat="1" ht="15" customHeight="1">
      <c r="A173" s="75">
        <v>170</v>
      </c>
      <c r="B173" s="204" t="str">
        <f t="shared" si="18"/>
        <v>400M.ENG-4-2</v>
      </c>
      <c r="C173" s="190">
        <v>74</v>
      </c>
      <c r="D173" s="190"/>
      <c r="E173" s="191">
        <v>42260</v>
      </c>
      <c r="F173" s="192" t="s">
        <v>1226</v>
      </c>
      <c r="G173" s="197" t="s">
        <v>1221</v>
      </c>
      <c r="H173" s="193" t="s">
        <v>229</v>
      </c>
      <c r="I173" s="194">
        <v>6911</v>
      </c>
      <c r="J173" s="195" t="s">
        <v>1514</v>
      </c>
      <c r="K173" s="195" t="s">
        <v>1516</v>
      </c>
      <c r="L173" s="196"/>
    </row>
    <row r="174" spans="1:12" s="119" customFormat="1" ht="15" customHeight="1">
      <c r="A174" s="75">
        <v>171</v>
      </c>
      <c r="B174" s="204" t="str">
        <f t="shared" ref="B174:B181" si="19">CONCATENATE(H174,"-",L174)</f>
        <v>GÜLLE-B10</v>
      </c>
      <c r="C174" s="190">
        <v>68</v>
      </c>
      <c r="D174" s="190"/>
      <c r="E174" s="191">
        <v>34700</v>
      </c>
      <c r="F174" s="192" t="s">
        <v>1227</v>
      </c>
      <c r="G174" s="197" t="s">
        <v>1221</v>
      </c>
      <c r="H174" s="193" t="s">
        <v>205</v>
      </c>
      <c r="I174" s="194">
        <v>815</v>
      </c>
      <c r="J174" s="195"/>
      <c r="K174" s="195"/>
      <c r="L174" s="196" t="s">
        <v>1531</v>
      </c>
    </row>
    <row r="175" spans="1:12" s="119" customFormat="1" ht="15" customHeight="1">
      <c r="A175" s="75">
        <v>172</v>
      </c>
      <c r="B175" s="204" t="str">
        <f t="shared" si="19"/>
        <v>DİSK-B10</v>
      </c>
      <c r="C175" s="190">
        <v>75</v>
      </c>
      <c r="D175" s="190"/>
      <c r="E175" s="191">
        <v>34523</v>
      </c>
      <c r="F175" s="192" t="s">
        <v>1224</v>
      </c>
      <c r="G175" s="197" t="s">
        <v>1221</v>
      </c>
      <c r="H175" s="193" t="s">
        <v>206</v>
      </c>
      <c r="I175" s="194">
        <v>2400</v>
      </c>
      <c r="J175" s="195"/>
      <c r="K175" s="195"/>
      <c r="L175" s="196" t="s">
        <v>1531</v>
      </c>
    </row>
    <row r="176" spans="1:12" s="119" customFormat="1" ht="15" customHeight="1">
      <c r="A176" s="75">
        <v>173</v>
      </c>
      <c r="B176" s="204" t="str">
        <f t="shared" si="19"/>
        <v>CİRİT-B10</v>
      </c>
      <c r="C176" s="190">
        <v>70</v>
      </c>
      <c r="D176" s="190"/>
      <c r="E176" s="191">
        <v>34036</v>
      </c>
      <c r="F176" s="192" t="s">
        <v>1228</v>
      </c>
      <c r="G176" s="197" t="s">
        <v>1221</v>
      </c>
      <c r="H176" s="193" t="s">
        <v>207</v>
      </c>
      <c r="I176" s="194">
        <v>2800</v>
      </c>
      <c r="J176" s="195"/>
      <c r="K176" s="195"/>
      <c r="L176" s="196" t="s">
        <v>1531</v>
      </c>
    </row>
    <row r="177" spans="1:12" s="119" customFormat="1" ht="15" customHeight="1">
      <c r="A177" s="75">
        <v>174</v>
      </c>
      <c r="B177" s="204" t="str">
        <f t="shared" si="19"/>
        <v>ÇEKİÇ-B10</v>
      </c>
      <c r="C177" s="190">
        <v>68</v>
      </c>
      <c r="D177" s="190"/>
      <c r="E177" s="191">
        <v>34700</v>
      </c>
      <c r="F177" s="192" t="s">
        <v>1227</v>
      </c>
      <c r="G177" s="197" t="s">
        <v>1221</v>
      </c>
      <c r="H177" s="193" t="s">
        <v>233</v>
      </c>
      <c r="I177" s="194">
        <v>2000</v>
      </c>
      <c r="J177" s="195"/>
      <c r="K177" s="195"/>
      <c r="L177" s="196" t="s">
        <v>1531</v>
      </c>
    </row>
    <row r="178" spans="1:12" s="119" customFormat="1" ht="15" customHeight="1">
      <c r="A178" s="75">
        <v>175</v>
      </c>
      <c r="B178" s="204" t="str">
        <f t="shared" si="19"/>
        <v>UZUN-B10</v>
      </c>
      <c r="C178" s="190">
        <v>73</v>
      </c>
      <c r="D178" s="190"/>
      <c r="E178" s="191">
        <v>34443</v>
      </c>
      <c r="F178" s="192" t="s">
        <v>1222</v>
      </c>
      <c r="G178" s="197" t="s">
        <v>1221</v>
      </c>
      <c r="H178" s="193" t="s">
        <v>65</v>
      </c>
      <c r="I178" s="194">
        <v>410</v>
      </c>
      <c r="J178" s="195"/>
      <c r="K178" s="195"/>
      <c r="L178" s="196" t="s">
        <v>1531</v>
      </c>
    </row>
    <row r="179" spans="1:12" s="119" customFormat="1" ht="15" customHeight="1">
      <c r="A179" s="75">
        <v>176</v>
      </c>
      <c r="B179" s="204" t="str">
        <f t="shared" si="19"/>
        <v>ÜÇADIM-B10</v>
      </c>
      <c r="C179" s="190"/>
      <c r="D179" s="190"/>
      <c r="E179" s="191"/>
      <c r="F179" s="192"/>
      <c r="G179" s="197" t="s">
        <v>1221</v>
      </c>
      <c r="H179" s="193" t="s">
        <v>215</v>
      </c>
      <c r="I179" s="194"/>
      <c r="J179" s="195"/>
      <c r="K179" s="195"/>
      <c r="L179" s="196" t="s">
        <v>1531</v>
      </c>
    </row>
    <row r="180" spans="1:12" s="119" customFormat="1" ht="15" customHeight="1">
      <c r="A180" s="75">
        <v>177</v>
      </c>
      <c r="B180" s="204" t="str">
        <f t="shared" si="19"/>
        <v>YüksekA-</v>
      </c>
      <c r="C180" s="190"/>
      <c r="D180" s="190"/>
      <c r="E180" s="191"/>
      <c r="F180" s="192"/>
      <c r="G180" s="197" t="s">
        <v>1221</v>
      </c>
      <c r="H180" s="193" t="s">
        <v>1549</v>
      </c>
      <c r="I180" s="194"/>
      <c r="J180" s="195"/>
      <c r="K180" s="195"/>
      <c r="L180" s="196"/>
    </row>
    <row r="181" spans="1:12" s="119" customFormat="1" ht="15" customHeight="1">
      <c r="A181" s="75">
        <v>178</v>
      </c>
      <c r="B181" s="249" t="str">
        <f t="shared" si="19"/>
        <v>SIRIK-</v>
      </c>
      <c r="C181" s="241"/>
      <c r="D181" s="241"/>
      <c r="E181" s="242"/>
      <c r="F181" s="243"/>
      <c r="G181" s="197" t="s">
        <v>1221</v>
      </c>
      <c r="H181" s="245" t="s">
        <v>216</v>
      </c>
      <c r="I181" s="246"/>
      <c r="J181" s="247"/>
      <c r="K181" s="247"/>
      <c r="L181" s="248"/>
    </row>
    <row r="182" spans="1:12" s="119" customFormat="1" ht="66" customHeight="1">
      <c r="A182" s="75">
        <v>179</v>
      </c>
      <c r="B182" s="249" t="str">
        <f t="shared" ref="B182:B191" si="20">CONCATENATE(H182,"-",J182,"-",K182)</f>
        <v>4X100M-1-2</v>
      </c>
      <c r="C182" s="241" t="s">
        <v>1968</v>
      </c>
      <c r="D182" s="241"/>
      <c r="E182" s="242" t="s">
        <v>1967</v>
      </c>
      <c r="F182" s="243" t="s">
        <v>1966</v>
      </c>
      <c r="G182" s="197" t="s">
        <v>1221</v>
      </c>
      <c r="H182" s="245" t="s">
        <v>234</v>
      </c>
      <c r="I182" s="246"/>
      <c r="J182" s="247" t="s">
        <v>1515</v>
      </c>
      <c r="K182" s="247" t="s">
        <v>1516</v>
      </c>
      <c r="L182" s="248"/>
    </row>
    <row r="183" spans="1:12" s="119" customFormat="1" ht="66" customHeight="1">
      <c r="A183" s="75">
        <v>180</v>
      </c>
      <c r="B183" s="204" t="str">
        <f t="shared" si="20"/>
        <v>4X400M-1-3</v>
      </c>
      <c r="C183" s="241" t="s">
        <v>2029</v>
      </c>
      <c r="D183" s="241"/>
      <c r="E183" s="242" t="s">
        <v>2028</v>
      </c>
      <c r="F183" s="243" t="s">
        <v>2027</v>
      </c>
      <c r="G183" s="197" t="s">
        <v>1221</v>
      </c>
      <c r="H183" s="245" t="s">
        <v>235</v>
      </c>
      <c r="I183" s="246"/>
      <c r="J183" s="247" t="s">
        <v>1515</v>
      </c>
      <c r="K183" s="247" t="s">
        <v>1517</v>
      </c>
      <c r="L183" s="248"/>
    </row>
    <row r="184" spans="1:12" s="119" customFormat="1" ht="15" customHeight="1">
      <c r="A184" s="75">
        <v>181</v>
      </c>
      <c r="B184" s="204" t="str">
        <f t="shared" si="20"/>
        <v>100M-3-2</v>
      </c>
      <c r="C184" s="190">
        <v>82</v>
      </c>
      <c r="D184" s="190"/>
      <c r="E184" s="191">
        <v>33992</v>
      </c>
      <c r="F184" s="192" t="s">
        <v>1229</v>
      </c>
      <c r="G184" s="197" t="s">
        <v>1230</v>
      </c>
      <c r="H184" s="193" t="s">
        <v>146</v>
      </c>
      <c r="I184" s="194" t="s">
        <v>1475</v>
      </c>
      <c r="J184" s="195" t="s">
        <v>1517</v>
      </c>
      <c r="K184" s="195" t="s">
        <v>1516</v>
      </c>
      <c r="L184" s="196"/>
    </row>
    <row r="185" spans="1:12" s="119" customFormat="1" ht="15" customHeight="1">
      <c r="A185" s="75">
        <v>182</v>
      </c>
      <c r="B185" s="204" t="str">
        <f t="shared" si="20"/>
        <v>200M-3-2</v>
      </c>
      <c r="C185" s="190">
        <v>82</v>
      </c>
      <c r="D185" s="190"/>
      <c r="E185" s="191">
        <v>33992</v>
      </c>
      <c r="F185" s="192" t="s">
        <v>1229</v>
      </c>
      <c r="G185" s="197" t="s">
        <v>1230</v>
      </c>
      <c r="H185" s="193" t="s">
        <v>213</v>
      </c>
      <c r="I185" s="194" t="s">
        <v>1476</v>
      </c>
      <c r="J185" s="195" t="s">
        <v>1517</v>
      </c>
      <c r="K185" s="195" t="s">
        <v>1516</v>
      </c>
      <c r="L185" s="196"/>
    </row>
    <row r="186" spans="1:12" s="119" customFormat="1" ht="15" customHeight="1">
      <c r="A186" s="75">
        <v>183</v>
      </c>
      <c r="B186" s="204" t="str">
        <f t="shared" si="20"/>
        <v>400M-3-3</v>
      </c>
      <c r="C186" s="190">
        <v>84</v>
      </c>
      <c r="D186" s="190"/>
      <c r="E186" s="191">
        <v>34700</v>
      </c>
      <c r="F186" s="192" t="s">
        <v>1231</v>
      </c>
      <c r="G186" s="197" t="s">
        <v>1230</v>
      </c>
      <c r="H186" s="193" t="s">
        <v>214</v>
      </c>
      <c r="I186" s="194">
        <v>11000</v>
      </c>
      <c r="J186" s="195" t="s">
        <v>1517</v>
      </c>
      <c r="K186" s="195" t="s">
        <v>1517</v>
      </c>
      <c r="L186" s="196"/>
    </row>
    <row r="187" spans="1:12" s="119" customFormat="1" ht="15" customHeight="1">
      <c r="A187" s="75">
        <v>184</v>
      </c>
      <c r="B187" s="204" t="str">
        <f t="shared" si="20"/>
        <v>800M-4-6</v>
      </c>
      <c r="C187" s="190">
        <v>83</v>
      </c>
      <c r="D187" s="190"/>
      <c r="E187" s="191">
        <v>35330</v>
      </c>
      <c r="F187" s="192" t="s">
        <v>1232</v>
      </c>
      <c r="G187" s="197" t="s">
        <v>1230</v>
      </c>
      <c r="H187" s="193" t="s">
        <v>120</v>
      </c>
      <c r="I187" s="194">
        <v>23000</v>
      </c>
      <c r="J187" s="195" t="s">
        <v>1514</v>
      </c>
      <c r="K187" s="195" t="s">
        <v>1519</v>
      </c>
      <c r="L187" s="196"/>
    </row>
    <row r="188" spans="1:12" s="119" customFormat="1" ht="15" customHeight="1">
      <c r="A188" s="75">
        <v>185</v>
      </c>
      <c r="B188" s="204" t="str">
        <f t="shared" si="20"/>
        <v>1500M-1-7</v>
      </c>
      <c r="C188" s="190">
        <v>83</v>
      </c>
      <c r="D188" s="190"/>
      <c r="E188" s="191">
        <v>35330</v>
      </c>
      <c r="F188" s="192" t="s">
        <v>1232</v>
      </c>
      <c r="G188" s="197" t="s">
        <v>1230</v>
      </c>
      <c r="H188" s="193" t="s">
        <v>204</v>
      </c>
      <c r="I188" s="194">
        <v>52000</v>
      </c>
      <c r="J188" s="195" t="s">
        <v>1515</v>
      </c>
      <c r="K188" s="195" t="s">
        <v>1520</v>
      </c>
      <c r="L188" s="196"/>
    </row>
    <row r="189" spans="1:12" s="119" customFormat="1" ht="15" customHeight="1">
      <c r="A189" s="75">
        <v>186</v>
      </c>
      <c r="B189" s="204" t="str">
        <f t="shared" si="20"/>
        <v>3000M-1-2</v>
      </c>
      <c r="C189" s="190">
        <v>77</v>
      </c>
      <c r="D189" s="190"/>
      <c r="E189" s="191">
        <v>35679</v>
      </c>
      <c r="F189" s="192" t="s">
        <v>1233</v>
      </c>
      <c r="G189" s="197" t="s">
        <v>1230</v>
      </c>
      <c r="H189" s="193" t="s">
        <v>230</v>
      </c>
      <c r="I189" s="194"/>
      <c r="J189" s="195" t="s">
        <v>1515</v>
      </c>
      <c r="K189" s="195" t="s">
        <v>1516</v>
      </c>
      <c r="L189" s="196"/>
    </row>
    <row r="190" spans="1:12" s="119" customFormat="1" ht="15" customHeight="1">
      <c r="A190" s="75">
        <v>187</v>
      </c>
      <c r="B190" s="204" t="str">
        <f t="shared" si="20"/>
        <v>100M.ENG-3-2</v>
      </c>
      <c r="C190" s="190">
        <v>85</v>
      </c>
      <c r="D190" s="190"/>
      <c r="E190" s="191">
        <v>33844</v>
      </c>
      <c r="F190" s="192" t="s">
        <v>1234</v>
      </c>
      <c r="G190" s="197" t="s">
        <v>1230</v>
      </c>
      <c r="H190" s="193" t="s">
        <v>720</v>
      </c>
      <c r="I190" s="194" t="s">
        <v>1477</v>
      </c>
      <c r="J190" s="195" t="s">
        <v>1517</v>
      </c>
      <c r="K190" s="195" t="s">
        <v>1516</v>
      </c>
      <c r="L190" s="196"/>
    </row>
    <row r="191" spans="1:12" s="119" customFormat="1" ht="15" customHeight="1">
      <c r="A191" s="75">
        <v>188</v>
      </c>
      <c r="B191" s="204" t="str">
        <f t="shared" si="20"/>
        <v>400M.ENG-2-2</v>
      </c>
      <c r="C191" s="190">
        <v>85</v>
      </c>
      <c r="D191" s="190"/>
      <c r="E191" s="191">
        <v>33844</v>
      </c>
      <c r="F191" s="192" t="s">
        <v>1234</v>
      </c>
      <c r="G191" s="197" t="s">
        <v>1230</v>
      </c>
      <c r="H191" s="193" t="s">
        <v>229</v>
      </c>
      <c r="I191" s="194" t="s">
        <v>1478</v>
      </c>
      <c r="J191" s="195" t="s">
        <v>1516</v>
      </c>
      <c r="K191" s="195" t="s">
        <v>1516</v>
      </c>
      <c r="L191" s="196"/>
    </row>
    <row r="192" spans="1:12" s="119" customFormat="1" ht="15" customHeight="1">
      <c r="A192" s="75">
        <v>189</v>
      </c>
      <c r="B192" s="204" t="str">
        <f t="shared" ref="B192:B199" si="21">CONCATENATE(H192,"-",L192)</f>
        <v>GÜLLE-B2</v>
      </c>
      <c r="C192" s="190">
        <v>80</v>
      </c>
      <c r="D192" s="190"/>
      <c r="E192" s="191">
        <v>34624</v>
      </c>
      <c r="F192" s="192" t="s">
        <v>1235</v>
      </c>
      <c r="G192" s="197" t="s">
        <v>1230</v>
      </c>
      <c r="H192" s="193" t="s">
        <v>205</v>
      </c>
      <c r="I192" s="194" t="s">
        <v>1479</v>
      </c>
      <c r="J192" s="195"/>
      <c r="K192" s="195"/>
      <c r="L192" s="196" t="s">
        <v>1532</v>
      </c>
    </row>
    <row r="193" spans="1:12" s="119" customFormat="1" ht="15" customHeight="1">
      <c r="A193" s="75">
        <v>190</v>
      </c>
      <c r="B193" s="204" t="str">
        <f t="shared" si="21"/>
        <v>DİSK-B2</v>
      </c>
      <c r="C193" s="190">
        <v>79</v>
      </c>
      <c r="D193" s="190"/>
      <c r="E193" s="191">
        <v>34199</v>
      </c>
      <c r="F193" s="192" t="s">
        <v>1236</v>
      </c>
      <c r="G193" s="197" t="s">
        <v>1230</v>
      </c>
      <c r="H193" s="193" t="s">
        <v>206</v>
      </c>
      <c r="I193" s="194" t="s">
        <v>1480</v>
      </c>
      <c r="J193" s="195"/>
      <c r="K193" s="195"/>
      <c r="L193" s="196" t="s">
        <v>1532</v>
      </c>
    </row>
    <row r="194" spans="1:12" s="119" customFormat="1" ht="15" customHeight="1">
      <c r="A194" s="75">
        <v>191</v>
      </c>
      <c r="B194" s="204" t="str">
        <f t="shared" si="21"/>
        <v>CİRİT-B2</v>
      </c>
      <c r="C194" s="190">
        <v>79</v>
      </c>
      <c r="D194" s="190"/>
      <c r="E194" s="191">
        <v>34199</v>
      </c>
      <c r="F194" s="192" t="s">
        <v>1236</v>
      </c>
      <c r="G194" s="197" t="s">
        <v>1230</v>
      </c>
      <c r="H194" s="193" t="s">
        <v>207</v>
      </c>
      <c r="I194" s="194" t="s">
        <v>1480</v>
      </c>
      <c r="J194" s="195"/>
      <c r="K194" s="195"/>
      <c r="L194" s="196" t="s">
        <v>1532</v>
      </c>
    </row>
    <row r="195" spans="1:12" s="119" customFormat="1" ht="15" customHeight="1">
      <c r="A195" s="75">
        <v>192</v>
      </c>
      <c r="B195" s="204" t="str">
        <f t="shared" si="21"/>
        <v>ÇEKİÇ-B2</v>
      </c>
      <c r="C195" s="190">
        <v>80</v>
      </c>
      <c r="D195" s="190"/>
      <c r="E195" s="191">
        <v>34624</v>
      </c>
      <c r="F195" s="192" t="s">
        <v>1235</v>
      </c>
      <c r="G195" s="197" t="s">
        <v>1230</v>
      </c>
      <c r="H195" s="193" t="s">
        <v>233</v>
      </c>
      <c r="I195" s="194" t="s">
        <v>1480</v>
      </c>
      <c r="J195" s="195"/>
      <c r="K195" s="195"/>
      <c r="L195" s="196" t="s">
        <v>1532</v>
      </c>
    </row>
    <row r="196" spans="1:12" s="119" customFormat="1" ht="15" customHeight="1">
      <c r="A196" s="75">
        <v>193</v>
      </c>
      <c r="B196" s="204" t="str">
        <f t="shared" si="21"/>
        <v>UZUN-B2</v>
      </c>
      <c r="C196" s="190">
        <v>84</v>
      </c>
      <c r="D196" s="190"/>
      <c r="E196" s="191">
        <v>34700</v>
      </c>
      <c r="F196" s="192" t="s">
        <v>1231</v>
      </c>
      <c r="G196" s="197" t="s">
        <v>1230</v>
      </c>
      <c r="H196" s="193" t="s">
        <v>65</v>
      </c>
      <c r="I196" s="194" t="s">
        <v>1481</v>
      </c>
      <c r="J196" s="195"/>
      <c r="K196" s="195"/>
      <c r="L196" s="196" t="s">
        <v>1532</v>
      </c>
    </row>
    <row r="197" spans="1:12" s="119" customFormat="1" ht="15" customHeight="1">
      <c r="A197" s="75">
        <v>194</v>
      </c>
      <c r="B197" s="204" t="str">
        <f t="shared" si="21"/>
        <v>ÜÇADIM-B2</v>
      </c>
      <c r="C197" s="190">
        <v>81</v>
      </c>
      <c r="D197" s="190"/>
      <c r="E197" s="191">
        <v>34220</v>
      </c>
      <c r="F197" s="192" t="s">
        <v>1237</v>
      </c>
      <c r="G197" s="197" t="s">
        <v>1230</v>
      </c>
      <c r="H197" s="193" t="s">
        <v>215</v>
      </c>
      <c r="I197" s="194" t="s">
        <v>1482</v>
      </c>
      <c r="J197" s="195"/>
      <c r="K197" s="195"/>
      <c r="L197" s="196" t="s">
        <v>1532</v>
      </c>
    </row>
    <row r="198" spans="1:12" s="119" customFormat="1" ht="15" customHeight="1">
      <c r="A198" s="75">
        <v>195</v>
      </c>
      <c r="B198" s="204" t="str">
        <f t="shared" si="21"/>
        <v>YüksekA-4</v>
      </c>
      <c r="C198" s="190">
        <v>81</v>
      </c>
      <c r="D198" s="190"/>
      <c r="E198" s="191">
        <v>34220</v>
      </c>
      <c r="F198" s="192" t="s">
        <v>1237</v>
      </c>
      <c r="G198" s="197" t="s">
        <v>1230</v>
      </c>
      <c r="H198" s="193" t="s">
        <v>1549</v>
      </c>
      <c r="I198" s="194" t="s">
        <v>1483</v>
      </c>
      <c r="J198" s="195"/>
      <c r="K198" s="195"/>
      <c r="L198" s="196">
        <v>4</v>
      </c>
    </row>
    <row r="199" spans="1:12" s="119" customFormat="1" ht="15" customHeight="1">
      <c r="A199" s="75">
        <v>196</v>
      </c>
      <c r="B199" s="249" t="str">
        <f t="shared" si="21"/>
        <v>SIRIK-</v>
      </c>
      <c r="C199" s="241"/>
      <c r="D199" s="241"/>
      <c r="E199" s="242"/>
      <c r="F199" s="243"/>
      <c r="G199" s="197" t="s">
        <v>1230</v>
      </c>
      <c r="H199" s="245" t="s">
        <v>216</v>
      </c>
      <c r="I199" s="246"/>
      <c r="J199" s="247"/>
      <c r="K199" s="247"/>
      <c r="L199" s="248"/>
    </row>
    <row r="200" spans="1:12" s="119" customFormat="1" ht="52.9" customHeight="1">
      <c r="A200" s="75">
        <v>197</v>
      </c>
      <c r="B200" s="249" t="str">
        <f t="shared" ref="B200:B209" si="22">CONCATENATE(H200,"-",J200,"-",K200)</f>
        <v>4X100M-3-5</v>
      </c>
      <c r="C200" s="241" t="s">
        <v>1238</v>
      </c>
      <c r="D200" s="241"/>
      <c r="E200" s="242" t="s">
        <v>1239</v>
      </c>
      <c r="F200" s="243" t="s">
        <v>1240</v>
      </c>
      <c r="G200" s="197" t="s">
        <v>1230</v>
      </c>
      <c r="H200" s="245" t="s">
        <v>234</v>
      </c>
      <c r="I200" s="246"/>
      <c r="J200" s="247" t="s">
        <v>1517</v>
      </c>
      <c r="K200" s="247" t="s">
        <v>1518</v>
      </c>
      <c r="L200" s="248"/>
    </row>
    <row r="201" spans="1:12" s="119" customFormat="1" ht="52.9" customHeight="1">
      <c r="A201" s="75">
        <v>198</v>
      </c>
      <c r="B201" s="204" t="str">
        <f t="shared" si="22"/>
        <v>4X400M-3-1</v>
      </c>
      <c r="C201" s="241" t="s">
        <v>2032</v>
      </c>
      <c r="D201" s="241"/>
      <c r="E201" s="242" t="s">
        <v>2031</v>
      </c>
      <c r="F201" s="243" t="s">
        <v>2030</v>
      </c>
      <c r="G201" s="197" t="s">
        <v>1230</v>
      </c>
      <c r="H201" s="245" t="s">
        <v>235</v>
      </c>
      <c r="I201" s="246"/>
      <c r="J201" s="247" t="s">
        <v>1517</v>
      </c>
      <c r="K201" s="247" t="s">
        <v>1515</v>
      </c>
      <c r="L201" s="248"/>
    </row>
    <row r="202" spans="1:12" s="119" customFormat="1" ht="15" customHeight="1">
      <c r="A202" s="75">
        <v>199</v>
      </c>
      <c r="B202" s="204" t="str">
        <f t="shared" si="22"/>
        <v>100M-3-1</v>
      </c>
      <c r="C202" s="190">
        <v>95</v>
      </c>
      <c r="D202" s="190"/>
      <c r="E202" s="191"/>
      <c r="F202" s="192" t="s">
        <v>1241</v>
      </c>
      <c r="G202" s="197" t="s">
        <v>1242</v>
      </c>
      <c r="H202" s="193" t="s">
        <v>146</v>
      </c>
      <c r="I202" s="194">
        <v>1185</v>
      </c>
      <c r="J202" s="195" t="s">
        <v>1517</v>
      </c>
      <c r="K202" s="195" t="s">
        <v>1515</v>
      </c>
      <c r="L202" s="196"/>
    </row>
    <row r="203" spans="1:12" s="119" customFormat="1" ht="15" customHeight="1">
      <c r="A203" s="75">
        <v>200</v>
      </c>
      <c r="B203" s="204" t="str">
        <f t="shared" si="22"/>
        <v>200M-3-1</v>
      </c>
      <c r="C203" s="190">
        <v>95</v>
      </c>
      <c r="D203" s="190"/>
      <c r="E203" s="191"/>
      <c r="F203" s="192" t="s">
        <v>1241</v>
      </c>
      <c r="G203" s="197" t="s">
        <v>1242</v>
      </c>
      <c r="H203" s="193" t="s">
        <v>213</v>
      </c>
      <c r="I203" s="194">
        <v>2490</v>
      </c>
      <c r="J203" s="195" t="s">
        <v>1517</v>
      </c>
      <c r="K203" s="195" t="s">
        <v>1515</v>
      </c>
      <c r="L203" s="196"/>
    </row>
    <row r="204" spans="1:12" s="119" customFormat="1" ht="15" customHeight="1">
      <c r="A204" s="75">
        <v>201</v>
      </c>
      <c r="B204" s="204" t="str">
        <f t="shared" si="22"/>
        <v>400M-4-3</v>
      </c>
      <c r="C204" s="190">
        <v>87</v>
      </c>
      <c r="D204" s="190"/>
      <c r="E204" s="191"/>
      <c r="F204" s="192" t="s">
        <v>1243</v>
      </c>
      <c r="G204" s="197" t="s">
        <v>1242</v>
      </c>
      <c r="H204" s="193" t="s">
        <v>214</v>
      </c>
      <c r="I204" s="194">
        <v>10100</v>
      </c>
      <c r="J204" s="195" t="s">
        <v>1514</v>
      </c>
      <c r="K204" s="195" t="s">
        <v>1517</v>
      </c>
      <c r="L204" s="196"/>
    </row>
    <row r="205" spans="1:12" s="119" customFormat="1" ht="15" customHeight="1">
      <c r="A205" s="75">
        <v>202</v>
      </c>
      <c r="B205" s="204" t="str">
        <f t="shared" si="22"/>
        <v>800M-1-7</v>
      </c>
      <c r="C205" s="190">
        <v>87</v>
      </c>
      <c r="D205" s="190"/>
      <c r="E205" s="191"/>
      <c r="F205" s="192" t="s">
        <v>1243</v>
      </c>
      <c r="G205" s="197" t="s">
        <v>1242</v>
      </c>
      <c r="H205" s="193" t="s">
        <v>120</v>
      </c>
      <c r="I205" s="194">
        <v>21200</v>
      </c>
      <c r="J205" s="195" t="s">
        <v>1515</v>
      </c>
      <c r="K205" s="195" t="s">
        <v>1520</v>
      </c>
      <c r="L205" s="196"/>
    </row>
    <row r="206" spans="1:12" s="119" customFormat="1" ht="15" customHeight="1">
      <c r="A206" s="75">
        <v>203</v>
      </c>
      <c r="B206" s="204" t="str">
        <f t="shared" si="22"/>
        <v>1500M-1-10</v>
      </c>
      <c r="C206" s="190">
        <v>94</v>
      </c>
      <c r="D206" s="190"/>
      <c r="E206" s="191"/>
      <c r="F206" s="192" t="s">
        <v>1244</v>
      </c>
      <c r="G206" s="197" t="s">
        <v>1242</v>
      </c>
      <c r="H206" s="193" t="s">
        <v>204</v>
      </c>
      <c r="I206" s="194">
        <v>42500</v>
      </c>
      <c r="J206" s="195" t="s">
        <v>1515</v>
      </c>
      <c r="K206" s="195" t="s">
        <v>1523</v>
      </c>
      <c r="L206" s="196"/>
    </row>
    <row r="207" spans="1:12" s="119" customFormat="1" ht="15" customHeight="1">
      <c r="A207" s="75">
        <v>204</v>
      </c>
      <c r="B207" s="204" t="str">
        <f t="shared" si="22"/>
        <v>3000M-1-8</v>
      </c>
      <c r="C207" s="190">
        <v>94</v>
      </c>
      <c r="D207" s="190"/>
      <c r="E207" s="191"/>
      <c r="F207" s="192" t="s">
        <v>1244</v>
      </c>
      <c r="G207" s="197" t="s">
        <v>1242</v>
      </c>
      <c r="H207" s="193" t="s">
        <v>230</v>
      </c>
      <c r="I207" s="194">
        <v>100000</v>
      </c>
      <c r="J207" s="195" t="s">
        <v>1515</v>
      </c>
      <c r="K207" s="195" t="s">
        <v>1521</v>
      </c>
      <c r="L207" s="196"/>
    </row>
    <row r="208" spans="1:12" s="119" customFormat="1" ht="15" customHeight="1">
      <c r="A208" s="75">
        <v>205</v>
      </c>
      <c r="B208" s="204" t="str">
        <f t="shared" si="22"/>
        <v>100M.ENG-3-1</v>
      </c>
      <c r="C208" s="190">
        <v>91</v>
      </c>
      <c r="D208" s="190"/>
      <c r="E208" s="191"/>
      <c r="F208" s="192" t="s">
        <v>1245</v>
      </c>
      <c r="G208" s="197" t="s">
        <v>1242</v>
      </c>
      <c r="H208" s="193" t="s">
        <v>720</v>
      </c>
      <c r="I208" s="194">
        <v>1800</v>
      </c>
      <c r="J208" s="195" t="s">
        <v>1517</v>
      </c>
      <c r="K208" s="195" t="s">
        <v>1515</v>
      </c>
      <c r="L208" s="196"/>
    </row>
    <row r="209" spans="1:12" s="119" customFormat="1" ht="15" customHeight="1">
      <c r="A209" s="75">
        <v>206</v>
      </c>
      <c r="B209" s="204" t="str">
        <f t="shared" si="22"/>
        <v>400M.ENG-3-3</v>
      </c>
      <c r="C209" s="190">
        <v>90</v>
      </c>
      <c r="D209" s="190"/>
      <c r="E209" s="191"/>
      <c r="F209" s="192" t="s">
        <v>1246</v>
      </c>
      <c r="G209" s="197" t="s">
        <v>1242</v>
      </c>
      <c r="H209" s="193" t="s">
        <v>229</v>
      </c>
      <c r="I209" s="194">
        <v>11000</v>
      </c>
      <c r="J209" s="195" t="s">
        <v>1517</v>
      </c>
      <c r="K209" s="195" t="s">
        <v>1517</v>
      </c>
      <c r="L209" s="196"/>
    </row>
    <row r="210" spans="1:12" s="119" customFormat="1" ht="15" customHeight="1">
      <c r="A210" s="75">
        <v>207</v>
      </c>
      <c r="B210" s="204" t="str">
        <f t="shared" ref="B210:B217" si="23">CONCATENATE(H210,"-",L210)</f>
        <v>GÜLLE-B1</v>
      </c>
      <c r="C210" s="190">
        <v>88</v>
      </c>
      <c r="D210" s="190"/>
      <c r="E210" s="191"/>
      <c r="F210" s="192" t="s">
        <v>1247</v>
      </c>
      <c r="G210" s="197" t="s">
        <v>1242</v>
      </c>
      <c r="H210" s="193" t="s">
        <v>205</v>
      </c>
      <c r="I210" s="194">
        <v>800</v>
      </c>
      <c r="J210" s="195"/>
      <c r="K210" s="195"/>
      <c r="L210" s="196" t="s">
        <v>1533</v>
      </c>
    </row>
    <row r="211" spans="1:12" s="119" customFormat="1" ht="15" customHeight="1">
      <c r="A211" s="75">
        <v>208</v>
      </c>
      <c r="B211" s="204" t="str">
        <f t="shared" si="23"/>
        <v>DİSK-B1</v>
      </c>
      <c r="C211" s="190">
        <v>93</v>
      </c>
      <c r="D211" s="190"/>
      <c r="E211" s="191"/>
      <c r="F211" s="192" t="s">
        <v>1248</v>
      </c>
      <c r="G211" s="197" t="s">
        <v>1242</v>
      </c>
      <c r="H211" s="193" t="s">
        <v>206</v>
      </c>
      <c r="I211" s="194">
        <v>1900</v>
      </c>
      <c r="J211" s="195"/>
      <c r="K211" s="195"/>
      <c r="L211" s="196" t="s">
        <v>1533</v>
      </c>
    </row>
    <row r="212" spans="1:12" s="119" customFormat="1" ht="15" customHeight="1">
      <c r="A212" s="75">
        <v>209</v>
      </c>
      <c r="B212" s="204" t="str">
        <f t="shared" si="23"/>
        <v>CİRİT-B1</v>
      </c>
      <c r="C212" s="190">
        <v>88</v>
      </c>
      <c r="D212" s="190"/>
      <c r="E212" s="191"/>
      <c r="F212" s="192" t="s">
        <v>1247</v>
      </c>
      <c r="G212" s="197" t="s">
        <v>1242</v>
      </c>
      <c r="H212" s="193" t="s">
        <v>207</v>
      </c>
      <c r="I212" s="194">
        <v>2600</v>
      </c>
      <c r="J212" s="195"/>
      <c r="K212" s="195"/>
      <c r="L212" s="196" t="s">
        <v>1533</v>
      </c>
    </row>
    <row r="213" spans="1:12" s="119" customFormat="1" ht="15" customHeight="1">
      <c r="A213" s="75">
        <v>210</v>
      </c>
      <c r="B213" s="204" t="str">
        <f t="shared" si="23"/>
        <v>ÇEKİÇ-B1</v>
      </c>
      <c r="C213" s="190">
        <v>93</v>
      </c>
      <c r="D213" s="190"/>
      <c r="E213" s="191"/>
      <c r="F213" s="192" t="s">
        <v>1248</v>
      </c>
      <c r="G213" s="197" t="s">
        <v>1242</v>
      </c>
      <c r="H213" s="193" t="s">
        <v>233</v>
      </c>
      <c r="I213" s="194">
        <v>1800</v>
      </c>
      <c r="J213" s="195"/>
      <c r="K213" s="195"/>
      <c r="L213" s="196" t="s">
        <v>1533</v>
      </c>
    </row>
    <row r="214" spans="1:12" s="119" customFormat="1" ht="15" customHeight="1">
      <c r="A214" s="75">
        <v>211</v>
      </c>
      <c r="B214" s="204" t="str">
        <f t="shared" si="23"/>
        <v>UZUN-B1</v>
      </c>
      <c r="C214" s="190">
        <v>91</v>
      </c>
      <c r="D214" s="190"/>
      <c r="E214" s="191"/>
      <c r="F214" s="192" t="s">
        <v>1245</v>
      </c>
      <c r="G214" s="197" t="s">
        <v>1242</v>
      </c>
      <c r="H214" s="193" t="s">
        <v>65</v>
      </c>
      <c r="I214" s="194">
        <v>500</v>
      </c>
      <c r="J214" s="195"/>
      <c r="K214" s="195"/>
      <c r="L214" s="196" t="s">
        <v>1533</v>
      </c>
    </row>
    <row r="215" spans="1:12" s="119" customFormat="1" ht="15" customHeight="1">
      <c r="A215" s="75">
        <v>212</v>
      </c>
      <c r="B215" s="204" t="str">
        <f t="shared" si="23"/>
        <v>ÜÇADIM-B1</v>
      </c>
      <c r="C215" s="190">
        <v>89</v>
      </c>
      <c r="D215" s="190"/>
      <c r="E215" s="191"/>
      <c r="F215" s="192" t="s">
        <v>1249</v>
      </c>
      <c r="G215" s="197" t="s">
        <v>1242</v>
      </c>
      <c r="H215" s="193" t="s">
        <v>215</v>
      </c>
      <c r="I215" s="194">
        <v>1000</v>
      </c>
      <c r="J215" s="195"/>
      <c r="K215" s="195"/>
      <c r="L215" s="196" t="s">
        <v>1533</v>
      </c>
    </row>
    <row r="216" spans="1:12" s="119" customFormat="1" ht="15" customHeight="1">
      <c r="A216" s="75">
        <v>213</v>
      </c>
      <c r="B216" s="204" t="str">
        <f t="shared" si="23"/>
        <v>YüksekA-5</v>
      </c>
      <c r="C216" s="190">
        <v>89</v>
      </c>
      <c r="D216" s="190"/>
      <c r="E216" s="191"/>
      <c r="F216" s="192" t="s">
        <v>1249</v>
      </c>
      <c r="G216" s="197" t="s">
        <v>1242</v>
      </c>
      <c r="H216" s="193" t="s">
        <v>1549</v>
      </c>
      <c r="I216" s="194">
        <v>135</v>
      </c>
      <c r="J216" s="195"/>
      <c r="K216" s="195"/>
      <c r="L216" s="196">
        <v>5</v>
      </c>
    </row>
    <row r="217" spans="1:12" s="119" customFormat="1" ht="15" customHeight="1">
      <c r="A217" s="75">
        <v>214</v>
      </c>
      <c r="B217" s="249" t="str">
        <f t="shared" si="23"/>
        <v>SIRIK-4</v>
      </c>
      <c r="C217" s="190">
        <v>92</v>
      </c>
      <c r="D217" s="241"/>
      <c r="E217" s="242"/>
      <c r="F217" s="243" t="s">
        <v>1250</v>
      </c>
      <c r="G217" s="197" t="s">
        <v>1242</v>
      </c>
      <c r="H217" s="245" t="s">
        <v>216</v>
      </c>
      <c r="I217" s="246">
        <v>240</v>
      </c>
      <c r="J217" s="247"/>
      <c r="K217" s="247"/>
      <c r="L217" s="248">
        <v>4</v>
      </c>
    </row>
    <row r="218" spans="1:12" s="119" customFormat="1" ht="79.150000000000006" customHeight="1">
      <c r="A218" s="75">
        <v>215</v>
      </c>
      <c r="B218" s="249" t="str">
        <f t="shared" ref="B218:B227" si="24">CONCATENATE(H218,"-",J218,"-",K218)</f>
        <v>4X100M-4-5</v>
      </c>
      <c r="C218" s="241" t="s">
        <v>1970</v>
      </c>
      <c r="D218" s="241"/>
      <c r="E218" s="242"/>
      <c r="F218" s="243" t="s">
        <v>1969</v>
      </c>
      <c r="G218" s="197" t="s">
        <v>1242</v>
      </c>
      <c r="H218" s="245" t="s">
        <v>234</v>
      </c>
      <c r="I218" s="246"/>
      <c r="J218" s="247" t="s">
        <v>1514</v>
      </c>
      <c r="K218" s="247" t="s">
        <v>1518</v>
      </c>
      <c r="L218" s="248"/>
    </row>
    <row r="219" spans="1:12" s="119" customFormat="1" ht="79.150000000000006" customHeight="1">
      <c r="A219" s="75">
        <v>216</v>
      </c>
      <c r="B219" s="204" t="str">
        <f t="shared" si="24"/>
        <v>4X400M-4-5</v>
      </c>
      <c r="C219" s="241" t="s">
        <v>2034</v>
      </c>
      <c r="D219" s="241"/>
      <c r="E219" s="242" t="s">
        <v>1827</v>
      </c>
      <c r="F219" s="243" t="s">
        <v>2033</v>
      </c>
      <c r="G219" s="197" t="s">
        <v>1242</v>
      </c>
      <c r="H219" s="245" t="s">
        <v>235</v>
      </c>
      <c r="I219" s="246"/>
      <c r="J219" s="247" t="s">
        <v>1514</v>
      </c>
      <c r="K219" s="247" t="s">
        <v>1518</v>
      </c>
      <c r="L219" s="248"/>
    </row>
    <row r="220" spans="1:12" s="119" customFormat="1" ht="15" customHeight="1">
      <c r="A220" s="75">
        <v>217</v>
      </c>
      <c r="B220" s="204" t="str">
        <f t="shared" si="24"/>
        <v>100M-3-6</v>
      </c>
      <c r="C220" s="190">
        <v>101</v>
      </c>
      <c r="D220" s="190"/>
      <c r="E220" s="191">
        <v>35282</v>
      </c>
      <c r="F220" s="192" t="s">
        <v>1251</v>
      </c>
      <c r="G220" s="197" t="s">
        <v>1252</v>
      </c>
      <c r="H220" s="193" t="s">
        <v>146</v>
      </c>
      <c r="I220" s="194"/>
      <c r="J220" s="195" t="s">
        <v>1517</v>
      </c>
      <c r="K220" s="195" t="s">
        <v>1519</v>
      </c>
      <c r="L220" s="196"/>
    </row>
    <row r="221" spans="1:12" s="119" customFormat="1" ht="15" customHeight="1">
      <c r="A221" s="75">
        <v>218</v>
      </c>
      <c r="B221" s="204" t="str">
        <f t="shared" si="24"/>
        <v>200M-3-6</v>
      </c>
      <c r="C221" s="190">
        <v>101</v>
      </c>
      <c r="D221" s="190"/>
      <c r="E221" s="191">
        <v>35282</v>
      </c>
      <c r="F221" s="192" t="s">
        <v>1251</v>
      </c>
      <c r="G221" s="197" t="s">
        <v>1252</v>
      </c>
      <c r="H221" s="193" t="s">
        <v>213</v>
      </c>
      <c r="I221" s="194"/>
      <c r="J221" s="195" t="s">
        <v>1517</v>
      </c>
      <c r="K221" s="195" t="s">
        <v>1519</v>
      </c>
      <c r="L221" s="196"/>
    </row>
    <row r="222" spans="1:12" s="119" customFormat="1" ht="15" customHeight="1">
      <c r="A222" s="75">
        <v>219</v>
      </c>
      <c r="B222" s="204" t="str">
        <f t="shared" si="24"/>
        <v>400M-2-2</v>
      </c>
      <c r="C222" s="190">
        <v>99</v>
      </c>
      <c r="D222" s="190"/>
      <c r="E222" s="191">
        <v>34760</v>
      </c>
      <c r="F222" s="192" t="s">
        <v>1253</v>
      </c>
      <c r="G222" s="197" t="s">
        <v>1252</v>
      </c>
      <c r="H222" s="193" t="s">
        <v>214</v>
      </c>
      <c r="I222" s="194"/>
      <c r="J222" s="195" t="s">
        <v>1516</v>
      </c>
      <c r="K222" s="195" t="s">
        <v>1516</v>
      </c>
      <c r="L222" s="196"/>
    </row>
    <row r="223" spans="1:12" s="119" customFormat="1" ht="15" customHeight="1">
      <c r="A223" s="75">
        <v>220</v>
      </c>
      <c r="B223" s="204" t="str">
        <f t="shared" si="24"/>
        <v>800M-2-4</v>
      </c>
      <c r="C223" s="190">
        <v>103</v>
      </c>
      <c r="D223" s="190"/>
      <c r="E223" s="191">
        <v>34882</v>
      </c>
      <c r="F223" s="192" t="s">
        <v>1254</v>
      </c>
      <c r="G223" s="197" t="s">
        <v>1252</v>
      </c>
      <c r="H223" s="193" t="s">
        <v>120</v>
      </c>
      <c r="I223" s="194"/>
      <c r="J223" s="195" t="s">
        <v>1516</v>
      </c>
      <c r="K223" s="195" t="s">
        <v>1514</v>
      </c>
      <c r="L223" s="196"/>
    </row>
    <row r="224" spans="1:12" s="119" customFormat="1" ht="15" customHeight="1">
      <c r="A224" s="75">
        <v>221</v>
      </c>
      <c r="B224" s="204" t="str">
        <f t="shared" si="24"/>
        <v>1500M-1-13</v>
      </c>
      <c r="C224" s="190">
        <v>105</v>
      </c>
      <c r="D224" s="190"/>
      <c r="E224" s="191">
        <v>33817</v>
      </c>
      <c r="F224" s="192" t="s">
        <v>1255</v>
      </c>
      <c r="G224" s="197" t="s">
        <v>1252</v>
      </c>
      <c r="H224" s="193" t="s">
        <v>204</v>
      </c>
      <c r="I224" s="194"/>
      <c r="J224" s="195" t="s">
        <v>1515</v>
      </c>
      <c r="K224" s="195" t="s">
        <v>1869</v>
      </c>
      <c r="L224" s="196"/>
    </row>
    <row r="225" spans="1:12" s="119" customFormat="1" ht="15" customHeight="1">
      <c r="A225" s="75">
        <v>222</v>
      </c>
      <c r="B225" s="204" t="str">
        <f t="shared" si="24"/>
        <v>3000M-1-3</v>
      </c>
      <c r="C225" s="190">
        <v>105</v>
      </c>
      <c r="D225" s="190"/>
      <c r="E225" s="191">
        <v>33817</v>
      </c>
      <c r="F225" s="192" t="s">
        <v>1255</v>
      </c>
      <c r="G225" s="197" t="s">
        <v>1252</v>
      </c>
      <c r="H225" s="193" t="s">
        <v>230</v>
      </c>
      <c r="I225" s="194"/>
      <c r="J225" s="195" t="s">
        <v>1515</v>
      </c>
      <c r="K225" s="195" t="s">
        <v>1517</v>
      </c>
      <c r="L225" s="196"/>
    </row>
    <row r="226" spans="1:12" s="119" customFormat="1" ht="15" customHeight="1">
      <c r="A226" s="75">
        <v>223</v>
      </c>
      <c r="B226" s="204" t="str">
        <f t="shared" si="24"/>
        <v>100M.ENG-3-6</v>
      </c>
      <c r="C226" s="190">
        <v>97</v>
      </c>
      <c r="D226" s="190"/>
      <c r="E226" s="191">
        <v>34793</v>
      </c>
      <c r="F226" s="192" t="s">
        <v>1256</v>
      </c>
      <c r="G226" s="197" t="s">
        <v>1252</v>
      </c>
      <c r="H226" s="193" t="s">
        <v>720</v>
      </c>
      <c r="I226" s="194"/>
      <c r="J226" s="195" t="s">
        <v>1517</v>
      </c>
      <c r="K226" s="195" t="s">
        <v>1519</v>
      </c>
      <c r="L226" s="196"/>
    </row>
    <row r="227" spans="1:12" s="119" customFormat="1" ht="15" customHeight="1">
      <c r="A227" s="75">
        <v>224</v>
      </c>
      <c r="B227" s="204" t="str">
        <f t="shared" si="24"/>
        <v>400M.ENG-1-2</v>
      </c>
      <c r="C227" s="190">
        <v>97</v>
      </c>
      <c r="D227" s="190"/>
      <c r="E227" s="191">
        <v>34793</v>
      </c>
      <c r="F227" s="192" t="s">
        <v>1256</v>
      </c>
      <c r="G227" s="197" t="s">
        <v>1252</v>
      </c>
      <c r="H227" s="193" t="s">
        <v>229</v>
      </c>
      <c r="I227" s="194"/>
      <c r="J227" s="195" t="s">
        <v>1515</v>
      </c>
      <c r="K227" s="195" t="s">
        <v>1516</v>
      </c>
      <c r="L227" s="196"/>
    </row>
    <row r="228" spans="1:12" s="119" customFormat="1" ht="15" customHeight="1">
      <c r="A228" s="75">
        <v>225</v>
      </c>
      <c r="B228" s="204" t="str">
        <f t="shared" ref="B228:B235" si="25">CONCATENATE(H228,"-",L228)</f>
        <v>GÜLLE-B6</v>
      </c>
      <c r="C228" s="190">
        <v>100</v>
      </c>
      <c r="D228" s="190"/>
      <c r="E228" s="191">
        <v>34556</v>
      </c>
      <c r="F228" s="192" t="s">
        <v>1257</v>
      </c>
      <c r="G228" s="197" t="s">
        <v>1252</v>
      </c>
      <c r="H228" s="193" t="s">
        <v>205</v>
      </c>
      <c r="I228" s="194"/>
      <c r="J228" s="195"/>
      <c r="K228" s="195"/>
      <c r="L228" s="196" t="s">
        <v>1534</v>
      </c>
    </row>
    <row r="229" spans="1:12" s="119" customFormat="1" ht="15" customHeight="1">
      <c r="A229" s="75">
        <v>226</v>
      </c>
      <c r="B229" s="204" t="str">
        <f t="shared" si="25"/>
        <v>DİSK-B6</v>
      </c>
      <c r="C229" s="190">
        <v>96</v>
      </c>
      <c r="D229" s="190"/>
      <c r="E229" s="191">
        <v>34737</v>
      </c>
      <c r="F229" s="192" t="s">
        <v>1258</v>
      </c>
      <c r="G229" s="197" t="s">
        <v>1252</v>
      </c>
      <c r="H229" s="193" t="s">
        <v>206</v>
      </c>
      <c r="I229" s="194"/>
      <c r="J229" s="195"/>
      <c r="K229" s="195"/>
      <c r="L229" s="196" t="s">
        <v>1534</v>
      </c>
    </row>
    <row r="230" spans="1:12" s="119" customFormat="1" ht="15" customHeight="1">
      <c r="A230" s="75">
        <v>227</v>
      </c>
      <c r="B230" s="204" t="str">
        <f t="shared" si="25"/>
        <v>CİRİT-B6</v>
      </c>
      <c r="C230" s="190">
        <v>98</v>
      </c>
      <c r="D230" s="190"/>
      <c r="E230" s="191">
        <v>34742</v>
      </c>
      <c r="F230" s="192" t="s">
        <v>1259</v>
      </c>
      <c r="G230" s="197" t="s">
        <v>1252</v>
      </c>
      <c r="H230" s="193" t="s">
        <v>207</v>
      </c>
      <c r="I230" s="194"/>
      <c r="J230" s="195"/>
      <c r="K230" s="195"/>
      <c r="L230" s="196" t="s">
        <v>1534</v>
      </c>
    </row>
    <row r="231" spans="1:12" s="119" customFormat="1" ht="15" customHeight="1">
      <c r="A231" s="75">
        <v>228</v>
      </c>
      <c r="B231" s="204" t="str">
        <f t="shared" si="25"/>
        <v>ÇEKİÇ-B6</v>
      </c>
      <c r="C231" s="190">
        <v>104</v>
      </c>
      <c r="D231" s="190"/>
      <c r="E231" s="191">
        <v>35243</v>
      </c>
      <c r="F231" s="192" t="s">
        <v>1260</v>
      </c>
      <c r="G231" s="197" t="s">
        <v>1252</v>
      </c>
      <c r="H231" s="193" t="s">
        <v>233</v>
      </c>
      <c r="I231" s="194"/>
      <c r="J231" s="195"/>
      <c r="K231" s="195"/>
      <c r="L231" s="196" t="s">
        <v>1534</v>
      </c>
    </row>
    <row r="232" spans="1:12" s="119" customFormat="1" ht="15" customHeight="1">
      <c r="A232" s="75">
        <v>229</v>
      </c>
      <c r="B232" s="204" t="str">
        <f t="shared" si="25"/>
        <v>UZUN-B6</v>
      </c>
      <c r="C232" s="190">
        <v>99</v>
      </c>
      <c r="D232" s="190"/>
      <c r="E232" s="191">
        <v>34760</v>
      </c>
      <c r="F232" s="192" t="s">
        <v>1253</v>
      </c>
      <c r="G232" s="197" t="s">
        <v>1252</v>
      </c>
      <c r="H232" s="193" t="s">
        <v>65</v>
      </c>
      <c r="I232" s="194"/>
      <c r="J232" s="195"/>
      <c r="K232" s="195"/>
      <c r="L232" s="196" t="s">
        <v>1534</v>
      </c>
    </row>
    <row r="233" spans="1:12" s="119" customFormat="1" ht="15" customHeight="1">
      <c r="A233" s="75">
        <v>230</v>
      </c>
      <c r="B233" s="204" t="str">
        <f t="shared" si="25"/>
        <v>ÜÇADIM-B6</v>
      </c>
      <c r="C233" s="190">
        <v>102</v>
      </c>
      <c r="D233" s="190"/>
      <c r="E233" s="191">
        <v>35079</v>
      </c>
      <c r="F233" s="192" t="s">
        <v>1261</v>
      </c>
      <c r="G233" s="197" t="s">
        <v>1252</v>
      </c>
      <c r="H233" s="193" t="s">
        <v>215</v>
      </c>
      <c r="I233" s="194"/>
      <c r="J233" s="195"/>
      <c r="K233" s="195"/>
      <c r="L233" s="196" t="s">
        <v>1534</v>
      </c>
    </row>
    <row r="234" spans="1:12" s="119" customFormat="1" ht="15" customHeight="1">
      <c r="A234" s="75">
        <v>231</v>
      </c>
      <c r="B234" s="204" t="str">
        <f t="shared" si="25"/>
        <v>YüksekA-6</v>
      </c>
      <c r="C234" s="190">
        <v>102</v>
      </c>
      <c r="D234" s="190"/>
      <c r="E234" s="191">
        <v>35079</v>
      </c>
      <c r="F234" s="192" t="s">
        <v>1261</v>
      </c>
      <c r="G234" s="197" t="s">
        <v>1252</v>
      </c>
      <c r="H234" s="193" t="s">
        <v>1549</v>
      </c>
      <c r="I234" s="194"/>
      <c r="J234" s="195"/>
      <c r="K234" s="195"/>
      <c r="L234" s="196">
        <v>6</v>
      </c>
    </row>
    <row r="235" spans="1:12" s="119" customFormat="1" ht="15" customHeight="1">
      <c r="A235" s="75">
        <v>232</v>
      </c>
      <c r="B235" s="249" t="str">
        <f t="shared" si="25"/>
        <v>SIRIK-</v>
      </c>
      <c r="C235" s="190"/>
      <c r="D235" s="241"/>
      <c r="E235" s="242"/>
      <c r="F235" s="243" t="s">
        <v>1155</v>
      </c>
      <c r="G235" s="197" t="s">
        <v>1252</v>
      </c>
      <c r="H235" s="245" t="s">
        <v>216</v>
      </c>
      <c r="I235" s="246"/>
      <c r="J235" s="247"/>
      <c r="K235" s="247"/>
      <c r="L235" s="248"/>
    </row>
    <row r="236" spans="1:12" s="119" customFormat="1" ht="52.9" customHeight="1">
      <c r="A236" s="75">
        <v>233</v>
      </c>
      <c r="B236" s="249" t="str">
        <f t="shared" ref="B236:B245" si="26">CONCATENATE(H236,"-",J236,"-",K236)</f>
        <v>4X100M-3-1</v>
      </c>
      <c r="C236" s="241" t="s">
        <v>1965</v>
      </c>
      <c r="D236" s="241"/>
      <c r="E236" s="242" t="s">
        <v>1964</v>
      </c>
      <c r="F236" s="243" t="s">
        <v>1963</v>
      </c>
      <c r="G236" s="197" t="s">
        <v>1252</v>
      </c>
      <c r="H236" s="245" t="s">
        <v>234</v>
      </c>
      <c r="I236" s="246"/>
      <c r="J236" s="247" t="s">
        <v>1517</v>
      </c>
      <c r="K236" s="247" t="s">
        <v>1515</v>
      </c>
      <c r="L236" s="248"/>
    </row>
    <row r="237" spans="1:12" s="119" customFormat="1" ht="66" customHeight="1">
      <c r="A237" s="75">
        <v>234</v>
      </c>
      <c r="B237" s="204" t="str">
        <f t="shared" si="26"/>
        <v>4X400M-3-5</v>
      </c>
      <c r="C237" s="241" t="s">
        <v>2023</v>
      </c>
      <c r="D237" s="241"/>
      <c r="E237" s="242" t="s">
        <v>2022</v>
      </c>
      <c r="F237" s="243" t="s">
        <v>2021</v>
      </c>
      <c r="G237" s="197" t="s">
        <v>1252</v>
      </c>
      <c r="H237" s="245" t="s">
        <v>235</v>
      </c>
      <c r="I237" s="246"/>
      <c r="J237" s="247" t="s">
        <v>1517</v>
      </c>
      <c r="K237" s="247" t="s">
        <v>1518</v>
      </c>
      <c r="L237" s="248"/>
    </row>
    <row r="238" spans="1:12" s="119" customFormat="1" ht="15" customHeight="1">
      <c r="A238" s="75">
        <v>235</v>
      </c>
      <c r="B238" s="204" t="str">
        <f t="shared" si="26"/>
        <v>100M-5-1</v>
      </c>
      <c r="C238" s="190">
        <v>106</v>
      </c>
      <c r="D238" s="190"/>
      <c r="E238" s="191">
        <v>35107</v>
      </c>
      <c r="F238" s="192" t="s">
        <v>1262</v>
      </c>
      <c r="G238" s="197" t="s">
        <v>1263</v>
      </c>
      <c r="H238" s="193" t="s">
        <v>146</v>
      </c>
      <c r="I238" s="194">
        <v>1340</v>
      </c>
      <c r="J238" s="195" t="s">
        <v>1518</v>
      </c>
      <c r="K238" s="195" t="s">
        <v>1515</v>
      </c>
      <c r="L238" s="196"/>
    </row>
    <row r="239" spans="1:12" s="119" customFormat="1" ht="15" customHeight="1">
      <c r="A239" s="75">
        <v>236</v>
      </c>
      <c r="B239" s="204" t="str">
        <f t="shared" si="26"/>
        <v>200M-5-2</v>
      </c>
      <c r="C239" s="190">
        <v>106</v>
      </c>
      <c r="D239" s="190"/>
      <c r="E239" s="191">
        <v>35107</v>
      </c>
      <c r="F239" s="192" t="s">
        <v>1262</v>
      </c>
      <c r="G239" s="197" t="s">
        <v>1263</v>
      </c>
      <c r="H239" s="193" t="s">
        <v>213</v>
      </c>
      <c r="I239" s="194">
        <v>2802</v>
      </c>
      <c r="J239" s="195" t="s">
        <v>1518</v>
      </c>
      <c r="K239" s="195" t="s">
        <v>1516</v>
      </c>
      <c r="L239" s="196"/>
    </row>
    <row r="240" spans="1:12" s="119" customFormat="1" ht="15" customHeight="1">
      <c r="A240" s="75">
        <v>237</v>
      </c>
      <c r="B240" s="204" t="str">
        <f t="shared" si="26"/>
        <v>400M-4-5</v>
      </c>
      <c r="C240" s="190">
        <v>109</v>
      </c>
      <c r="D240" s="190"/>
      <c r="E240" s="191">
        <v>35222</v>
      </c>
      <c r="F240" s="192" t="s">
        <v>1264</v>
      </c>
      <c r="G240" s="197" t="s">
        <v>1263</v>
      </c>
      <c r="H240" s="193" t="s">
        <v>214</v>
      </c>
      <c r="I240" s="194">
        <v>10500</v>
      </c>
      <c r="J240" s="195" t="s">
        <v>1514</v>
      </c>
      <c r="K240" s="195" t="s">
        <v>1518</v>
      </c>
      <c r="L240" s="196"/>
    </row>
    <row r="241" spans="1:12" s="119" customFormat="1" ht="15" customHeight="1">
      <c r="A241" s="75">
        <v>238</v>
      </c>
      <c r="B241" s="204" t="str">
        <f t="shared" si="26"/>
        <v>800M-3-2</v>
      </c>
      <c r="C241" s="190">
        <v>107</v>
      </c>
      <c r="D241" s="190"/>
      <c r="E241" s="191">
        <v>35351</v>
      </c>
      <c r="F241" s="192" t="s">
        <v>1265</v>
      </c>
      <c r="G241" s="197" t="s">
        <v>1263</v>
      </c>
      <c r="H241" s="193" t="s">
        <v>120</v>
      </c>
      <c r="I241" s="194">
        <v>23500</v>
      </c>
      <c r="J241" s="195" t="s">
        <v>1517</v>
      </c>
      <c r="K241" s="195" t="s">
        <v>1516</v>
      </c>
      <c r="L241" s="196"/>
    </row>
    <row r="242" spans="1:12" s="119" customFormat="1" ht="15" customHeight="1">
      <c r="A242" s="75">
        <v>239</v>
      </c>
      <c r="B242" s="204" t="str">
        <f t="shared" si="26"/>
        <v>1500M-2-1</v>
      </c>
      <c r="C242" s="190">
        <v>109</v>
      </c>
      <c r="D242" s="190"/>
      <c r="E242" s="191">
        <v>35222</v>
      </c>
      <c r="F242" s="192" t="s">
        <v>1264</v>
      </c>
      <c r="G242" s="197" t="s">
        <v>1263</v>
      </c>
      <c r="H242" s="193" t="s">
        <v>204</v>
      </c>
      <c r="I242" s="194">
        <v>53000</v>
      </c>
      <c r="J242" s="195" t="s">
        <v>1516</v>
      </c>
      <c r="K242" s="195" t="s">
        <v>1515</v>
      </c>
      <c r="L242" s="196"/>
    </row>
    <row r="243" spans="1:12" s="119" customFormat="1" ht="15" customHeight="1">
      <c r="A243" s="75">
        <v>240</v>
      </c>
      <c r="B243" s="204" t="str">
        <f t="shared" si="26"/>
        <v>3000M-2-9</v>
      </c>
      <c r="C243" s="190">
        <v>108</v>
      </c>
      <c r="D243" s="190"/>
      <c r="E243" s="191">
        <v>35210</v>
      </c>
      <c r="F243" s="192" t="s">
        <v>1266</v>
      </c>
      <c r="G243" s="197" t="s">
        <v>1263</v>
      </c>
      <c r="H243" s="193" t="s">
        <v>230</v>
      </c>
      <c r="I243" s="194">
        <v>120500</v>
      </c>
      <c r="J243" s="195" t="s">
        <v>1516</v>
      </c>
      <c r="K243" s="195" t="s">
        <v>1522</v>
      </c>
      <c r="L243" s="196"/>
    </row>
    <row r="244" spans="1:12" s="119" customFormat="1" ht="15" customHeight="1">
      <c r="A244" s="75">
        <v>241</v>
      </c>
      <c r="B244" s="204" t="str">
        <f t="shared" si="26"/>
        <v>100M.ENG-2-4</v>
      </c>
      <c r="C244" s="190">
        <v>107</v>
      </c>
      <c r="D244" s="190"/>
      <c r="E244" s="191">
        <v>35351</v>
      </c>
      <c r="F244" s="192" t="s">
        <v>1265</v>
      </c>
      <c r="G244" s="197" t="s">
        <v>1263</v>
      </c>
      <c r="H244" s="193" t="s">
        <v>720</v>
      </c>
      <c r="I244" s="194">
        <v>1800</v>
      </c>
      <c r="J244" s="195" t="s">
        <v>1516</v>
      </c>
      <c r="K244" s="195" t="s">
        <v>1514</v>
      </c>
      <c r="L244" s="196"/>
    </row>
    <row r="245" spans="1:12" s="119" customFormat="1" ht="15" customHeight="1">
      <c r="A245" s="75">
        <v>242</v>
      </c>
      <c r="B245" s="204" t="str">
        <f t="shared" si="26"/>
        <v>400M.ENG-3-4</v>
      </c>
      <c r="C245" s="190">
        <v>108</v>
      </c>
      <c r="D245" s="190"/>
      <c r="E245" s="191">
        <v>35210</v>
      </c>
      <c r="F245" s="192" t="s">
        <v>1266</v>
      </c>
      <c r="G245" s="197" t="s">
        <v>1263</v>
      </c>
      <c r="H245" s="193" t="s">
        <v>229</v>
      </c>
      <c r="I245" s="194">
        <v>11200</v>
      </c>
      <c r="J245" s="195" t="s">
        <v>1517</v>
      </c>
      <c r="K245" s="195" t="s">
        <v>1514</v>
      </c>
      <c r="L245" s="196"/>
    </row>
    <row r="246" spans="1:12" s="119" customFormat="1" ht="15" customHeight="1">
      <c r="A246" s="75">
        <v>243</v>
      </c>
      <c r="B246" s="204" t="str">
        <f t="shared" ref="B246:B253" si="27">CONCATENATE(H246,"-",L246)</f>
        <v>GÜLLE-</v>
      </c>
      <c r="C246" s="190"/>
      <c r="D246" s="190"/>
      <c r="E246" s="191"/>
      <c r="F246" s="192" t="s">
        <v>1155</v>
      </c>
      <c r="G246" s="197" t="s">
        <v>1263</v>
      </c>
      <c r="H246" s="193" t="s">
        <v>205</v>
      </c>
      <c r="I246" s="194"/>
      <c r="J246" s="195"/>
      <c r="K246" s="195"/>
      <c r="L246" s="196"/>
    </row>
    <row r="247" spans="1:12" s="119" customFormat="1" ht="15" customHeight="1">
      <c r="A247" s="75">
        <v>244</v>
      </c>
      <c r="B247" s="204" t="str">
        <f t="shared" si="27"/>
        <v>DİSK-b13</v>
      </c>
      <c r="C247" s="190">
        <v>110</v>
      </c>
      <c r="D247" s="190"/>
      <c r="E247" s="191"/>
      <c r="F247" s="192" t="s">
        <v>1267</v>
      </c>
      <c r="G247" s="197" t="s">
        <v>1263</v>
      </c>
      <c r="H247" s="193" t="s">
        <v>206</v>
      </c>
      <c r="I247" s="194">
        <v>3000</v>
      </c>
      <c r="J247" s="195"/>
      <c r="K247" s="195"/>
      <c r="L247" s="196" t="s">
        <v>1689</v>
      </c>
    </row>
    <row r="248" spans="1:12" s="119" customFormat="1" ht="15" customHeight="1">
      <c r="A248" s="75">
        <v>245</v>
      </c>
      <c r="B248" s="204" t="str">
        <f t="shared" si="27"/>
        <v>CİRİTB-13</v>
      </c>
      <c r="C248" s="190">
        <v>110</v>
      </c>
      <c r="D248" s="190"/>
      <c r="E248" s="191"/>
      <c r="F248" s="192" t="s">
        <v>1267</v>
      </c>
      <c r="G248" s="197" t="s">
        <v>1263</v>
      </c>
      <c r="H248" s="193" t="s">
        <v>1577</v>
      </c>
      <c r="I248" s="194">
        <v>5200</v>
      </c>
      <c r="J248" s="195"/>
      <c r="K248" s="195"/>
      <c r="L248" s="196">
        <v>13</v>
      </c>
    </row>
    <row r="249" spans="1:12" s="119" customFormat="1" ht="15" customHeight="1">
      <c r="A249" s="75">
        <v>246</v>
      </c>
      <c r="B249" s="204" t="str">
        <f t="shared" si="27"/>
        <v>ÇEKİÇ-</v>
      </c>
      <c r="C249" s="190"/>
      <c r="D249" s="190"/>
      <c r="E249" s="191"/>
      <c r="F249" s="192"/>
      <c r="G249" s="197" t="s">
        <v>1263</v>
      </c>
      <c r="H249" s="193" t="s">
        <v>233</v>
      </c>
      <c r="I249" s="194"/>
      <c r="J249" s="195"/>
      <c r="K249" s="195"/>
      <c r="L249" s="196"/>
    </row>
    <row r="250" spans="1:12" s="119" customFormat="1" ht="15" customHeight="1">
      <c r="A250" s="75">
        <v>247</v>
      </c>
      <c r="B250" s="204" t="str">
        <f t="shared" si="27"/>
        <v>UZUN-</v>
      </c>
      <c r="C250" s="190"/>
      <c r="D250" s="190"/>
      <c r="E250" s="191"/>
      <c r="F250" s="192"/>
      <c r="G250" s="197" t="s">
        <v>1263</v>
      </c>
      <c r="H250" s="193" t="s">
        <v>65</v>
      </c>
      <c r="I250" s="194"/>
      <c r="J250" s="195"/>
      <c r="K250" s="195"/>
      <c r="L250" s="196"/>
    </row>
    <row r="251" spans="1:12" s="119" customFormat="1" ht="15" customHeight="1">
      <c r="A251" s="75">
        <v>248</v>
      </c>
      <c r="B251" s="204" t="str">
        <f t="shared" si="27"/>
        <v>ÜÇADIM-</v>
      </c>
      <c r="C251" s="190"/>
      <c r="D251" s="190"/>
      <c r="E251" s="191"/>
      <c r="F251" s="192"/>
      <c r="G251" s="197" t="s">
        <v>1263</v>
      </c>
      <c r="H251" s="193" t="s">
        <v>215</v>
      </c>
      <c r="I251" s="194"/>
      <c r="J251" s="195"/>
      <c r="K251" s="195"/>
      <c r="L251" s="196"/>
    </row>
    <row r="252" spans="1:12" s="119" customFormat="1" ht="15" customHeight="1">
      <c r="A252" s="75">
        <v>249</v>
      </c>
      <c r="B252" s="204" t="str">
        <f t="shared" si="27"/>
        <v>YüksekA-</v>
      </c>
      <c r="C252" s="190"/>
      <c r="D252" s="190"/>
      <c r="E252" s="191"/>
      <c r="F252" s="192"/>
      <c r="G252" s="197" t="s">
        <v>1263</v>
      </c>
      <c r="H252" s="193" t="s">
        <v>1549</v>
      </c>
      <c r="I252" s="194"/>
      <c r="J252" s="195"/>
      <c r="K252" s="195"/>
      <c r="L252" s="196"/>
    </row>
    <row r="253" spans="1:12" s="119" customFormat="1" ht="15" customHeight="1">
      <c r="A253" s="75">
        <v>250</v>
      </c>
      <c r="B253" s="249" t="str">
        <f t="shared" si="27"/>
        <v>SIRIK-</v>
      </c>
      <c r="C253" s="190"/>
      <c r="D253" s="241"/>
      <c r="E253" s="242"/>
      <c r="F253" s="243"/>
      <c r="G253" s="197" t="s">
        <v>1263</v>
      </c>
      <c r="H253" s="245" t="s">
        <v>216</v>
      </c>
      <c r="I253" s="246"/>
      <c r="J253" s="247"/>
      <c r="K253" s="247"/>
      <c r="L253" s="248"/>
    </row>
    <row r="254" spans="1:12" s="119" customFormat="1" ht="15" customHeight="1">
      <c r="A254" s="75">
        <v>251</v>
      </c>
      <c r="B254" s="249" t="str">
        <f t="shared" ref="B254:B263" si="28">CONCATENATE(H254,"-",J254,"-",K254)</f>
        <v>4X100M--</v>
      </c>
      <c r="C254" s="241"/>
      <c r="D254" s="241"/>
      <c r="E254" s="242"/>
      <c r="F254" s="243"/>
      <c r="G254" s="197" t="s">
        <v>1263</v>
      </c>
      <c r="H254" s="245" t="s">
        <v>234</v>
      </c>
      <c r="I254" s="246"/>
      <c r="J254" s="247"/>
      <c r="K254" s="247"/>
      <c r="L254" s="248"/>
    </row>
    <row r="255" spans="1:12" s="119" customFormat="1" ht="15" customHeight="1">
      <c r="A255" s="75">
        <v>252</v>
      </c>
      <c r="B255" s="204" t="str">
        <f t="shared" si="28"/>
        <v>4X400M--</v>
      </c>
      <c r="C255" s="241"/>
      <c r="D255" s="241"/>
      <c r="E255" s="242"/>
      <c r="F255" s="243"/>
      <c r="G255" s="197" t="s">
        <v>1263</v>
      </c>
      <c r="H255" s="245" t="s">
        <v>235</v>
      </c>
      <c r="I255" s="246"/>
      <c r="J255" s="247"/>
      <c r="K255" s="247"/>
      <c r="L255" s="248"/>
    </row>
    <row r="256" spans="1:12" s="119" customFormat="1" ht="26.45" customHeight="1">
      <c r="A256" s="75">
        <v>253</v>
      </c>
      <c r="B256" s="204" t="str">
        <f t="shared" si="28"/>
        <v>100M-1-6</v>
      </c>
      <c r="C256" s="190">
        <v>114</v>
      </c>
      <c r="D256" s="190"/>
      <c r="E256" s="191"/>
      <c r="F256" s="192" t="s">
        <v>1268</v>
      </c>
      <c r="G256" s="197" t="s">
        <v>1269</v>
      </c>
      <c r="H256" s="193" t="s">
        <v>146</v>
      </c>
      <c r="I256" s="194">
        <v>1325</v>
      </c>
      <c r="J256" s="195" t="s">
        <v>1515</v>
      </c>
      <c r="K256" s="195" t="s">
        <v>1519</v>
      </c>
      <c r="L256" s="196"/>
    </row>
    <row r="257" spans="1:12" s="119" customFormat="1" ht="26.45" customHeight="1">
      <c r="A257" s="75">
        <v>254</v>
      </c>
      <c r="B257" s="204" t="str">
        <f t="shared" si="28"/>
        <v>200M-1-6</v>
      </c>
      <c r="C257" s="190">
        <v>116</v>
      </c>
      <c r="D257" s="190"/>
      <c r="E257" s="191"/>
      <c r="F257" s="192" t="s">
        <v>1270</v>
      </c>
      <c r="G257" s="197" t="s">
        <v>1269</v>
      </c>
      <c r="H257" s="193" t="s">
        <v>213</v>
      </c>
      <c r="I257" s="194">
        <v>2900</v>
      </c>
      <c r="J257" s="195" t="s">
        <v>1515</v>
      </c>
      <c r="K257" s="195" t="s">
        <v>1519</v>
      </c>
      <c r="L257" s="196"/>
    </row>
    <row r="258" spans="1:12" s="119" customFormat="1" ht="26.45" customHeight="1">
      <c r="A258" s="75">
        <v>255</v>
      </c>
      <c r="B258" s="204" t="str">
        <f t="shared" si="28"/>
        <v>400M-3-2</v>
      </c>
      <c r="C258" s="190">
        <v>113</v>
      </c>
      <c r="D258" s="190"/>
      <c r="E258" s="191"/>
      <c r="F258" s="192" t="s">
        <v>1271</v>
      </c>
      <c r="G258" s="197" t="s">
        <v>1269</v>
      </c>
      <c r="H258" s="193" t="s">
        <v>214</v>
      </c>
      <c r="I258" s="194">
        <v>11000</v>
      </c>
      <c r="J258" s="195" t="s">
        <v>1517</v>
      </c>
      <c r="K258" s="195" t="s">
        <v>1516</v>
      </c>
      <c r="L258" s="196"/>
    </row>
    <row r="259" spans="1:12" s="119" customFormat="1" ht="26.45" customHeight="1">
      <c r="A259" s="75">
        <v>256</v>
      </c>
      <c r="B259" s="204" t="str">
        <f t="shared" si="28"/>
        <v>800M-3-5</v>
      </c>
      <c r="C259" s="190">
        <v>115</v>
      </c>
      <c r="D259" s="190"/>
      <c r="E259" s="191"/>
      <c r="F259" s="192" t="s">
        <v>1272</v>
      </c>
      <c r="G259" s="197" t="s">
        <v>1269</v>
      </c>
      <c r="H259" s="193" t="s">
        <v>120</v>
      </c>
      <c r="I259" s="194">
        <v>25500</v>
      </c>
      <c r="J259" s="195" t="s">
        <v>1517</v>
      </c>
      <c r="K259" s="195" t="s">
        <v>1518</v>
      </c>
      <c r="L259" s="196"/>
    </row>
    <row r="260" spans="1:12" s="119" customFormat="1" ht="26.45" customHeight="1">
      <c r="A260" s="75">
        <v>257</v>
      </c>
      <c r="B260" s="204" t="str">
        <f t="shared" si="28"/>
        <v>1500M-2-5</v>
      </c>
      <c r="C260" s="190">
        <v>119</v>
      </c>
      <c r="D260" s="190"/>
      <c r="E260" s="191"/>
      <c r="F260" s="192" t="s">
        <v>1273</v>
      </c>
      <c r="G260" s="197" t="s">
        <v>1269</v>
      </c>
      <c r="H260" s="193" t="s">
        <v>204</v>
      </c>
      <c r="I260" s="194">
        <v>53000</v>
      </c>
      <c r="J260" s="195" t="s">
        <v>1516</v>
      </c>
      <c r="K260" s="195" t="s">
        <v>1518</v>
      </c>
      <c r="L260" s="196"/>
    </row>
    <row r="261" spans="1:12" s="119" customFormat="1" ht="26.45" customHeight="1">
      <c r="A261" s="75">
        <v>258</v>
      </c>
      <c r="B261" s="204" t="str">
        <f t="shared" si="28"/>
        <v>3000M--</v>
      </c>
      <c r="C261" s="190"/>
      <c r="D261" s="190"/>
      <c r="E261" s="191"/>
      <c r="F261" s="192"/>
      <c r="G261" s="197" t="s">
        <v>1269</v>
      </c>
      <c r="H261" s="193" t="s">
        <v>230</v>
      </c>
      <c r="I261" s="194"/>
      <c r="J261" s="195"/>
      <c r="K261" s="195"/>
      <c r="L261" s="196"/>
    </row>
    <row r="262" spans="1:12" s="119" customFormat="1" ht="26.45" customHeight="1">
      <c r="A262" s="75">
        <v>259</v>
      </c>
      <c r="B262" s="204" t="str">
        <f t="shared" si="28"/>
        <v>100M.ENG-1-6</v>
      </c>
      <c r="C262" s="190">
        <v>117</v>
      </c>
      <c r="D262" s="190"/>
      <c r="E262" s="191"/>
      <c r="F262" s="192" t="s">
        <v>1274</v>
      </c>
      <c r="G262" s="197" t="s">
        <v>1269</v>
      </c>
      <c r="H262" s="193" t="s">
        <v>720</v>
      </c>
      <c r="I262" s="194">
        <v>1700</v>
      </c>
      <c r="J262" s="195" t="s">
        <v>1515</v>
      </c>
      <c r="K262" s="195" t="s">
        <v>1519</v>
      </c>
      <c r="L262" s="196"/>
    </row>
    <row r="263" spans="1:12" s="119" customFormat="1" ht="26.45" customHeight="1">
      <c r="A263" s="75">
        <v>260</v>
      </c>
      <c r="B263" s="204" t="str">
        <f t="shared" si="28"/>
        <v>400M.ENG-3-1</v>
      </c>
      <c r="C263" s="190">
        <v>117</v>
      </c>
      <c r="D263" s="190"/>
      <c r="E263" s="191"/>
      <c r="F263" s="192" t="s">
        <v>1274</v>
      </c>
      <c r="G263" s="197" t="s">
        <v>1269</v>
      </c>
      <c r="H263" s="193" t="s">
        <v>229</v>
      </c>
      <c r="I263" s="194">
        <v>12300</v>
      </c>
      <c r="J263" s="195" t="s">
        <v>1517</v>
      </c>
      <c r="K263" s="195" t="s">
        <v>1515</v>
      </c>
      <c r="L263" s="196"/>
    </row>
    <row r="264" spans="1:12" s="119" customFormat="1" ht="26.45" customHeight="1">
      <c r="A264" s="75">
        <v>261</v>
      </c>
      <c r="B264" s="204" t="str">
        <f t="shared" ref="B264:B271" si="29">CONCATENATE(H264,"-",L264)</f>
        <v>GÜLLE-A6</v>
      </c>
      <c r="C264" s="190">
        <v>111</v>
      </c>
      <c r="D264" s="190"/>
      <c r="E264" s="191"/>
      <c r="F264" s="192" t="s">
        <v>1275</v>
      </c>
      <c r="G264" s="197" t="s">
        <v>1269</v>
      </c>
      <c r="H264" s="193" t="s">
        <v>205</v>
      </c>
      <c r="I264" s="194">
        <v>900</v>
      </c>
      <c r="J264" s="195"/>
      <c r="K264" s="195"/>
      <c r="L264" s="196" t="s">
        <v>1535</v>
      </c>
    </row>
    <row r="265" spans="1:12" s="119" customFormat="1" ht="26.45" customHeight="1">
      <c r="A265" s="75">
        <v>262</v>
      </c>
      <c r="B265" s="204" t="str">
        <f t="shared" si="29"/>
        <v>DİSK-A6</v>
      </c>
      <c r="C265" s="190">
        <v>112</v>
      </c>
      <c r="D265" s="190"/>
      <c r="E265" s="191"/>
      <c r="F265" s="192" t="s">
        <v>1276</v>
      </c>
      <c r="G265" s="197" t="s">
        <v>1269</v>
      </c>
      <c r="H265" s="193" t="s">
        <v>206</v>
      </c>
      <c r="I265" s="194">
        <v>2225</v>
      </c>
      <c r="J265" s="195"/>
      <c r="K265" s="195"/>
      <c r="L265" s="196" t="s">
        <v>1535</v>
      </c>
    </row>
    <row r="266" spans="1:12" s="119" customFormat="1" ht="26.45" customHeight="1">
      <c r="A266" s="75">
        <v>263</v>
      </c>
      <c r="B266" s="204" t="str">
        <f t="shared" si="29"/>
        <v>CİRİT-A6</v>
      </c>
      <c r="C266" s="190"/>
      <c r="D266" s="190"/>
      <c r="E266" s="191"/>
      <c r="F266" s="192"/>
      <c r="G266" s="197" t="s">
        <v>1269</v>
      </c>
      <c r="H266" s="193" t="s">
        <v>207</v>
      </c>
      <c r="I266" s="194"/>
      <c r="J266" s="195"/>
      <c r="K266" s="195"/>
      <c r="L266" s="196" t="s">
        <v>1535</v>
      </c>
    </row>
    <row r="267" spans="1:12" s="119" customFormat="1" ht="26.45" customHeight="1">
      <c r="A267" s="75">
        <v>264</v>
      </c>
      <c r="B267" s="204" t="str">
        <f t="shared" si="29"/>
        <v>ÇEKİÇ-</v>
      </c>
      <c r="C267" s="190"/>
      <c r="D267" s="190"/>
      <c r="E267" s="191"/>
      <c r="F267" s="192"/>
      <c r="G267" s="197" t="s">
        <v>1269</v>
      </c>
      <c r="H267" s="193" t="s">
        <v>233</v>
      </c>
      <c r="I267" s="194"/>
      <c r="J267" s="195"/>
      <c r="K267" s="195"/>
      <c r="L267" s="196"/>
    </row>
    <row r="268" spans="1:12" s="119" customFormat="1" ht="26.45" customHeight="1">
      <c r="A268" s="75">
        <v>265</v>
      </c>
      <c r="B268" s="204" t="str">
        <f t="shared" si="29"/>
        <v>UZUN-A6</v>
      </c>
      <c r="C268" s="190">
        <v>114</v>
      </c>
      <c r="D268" s="190"/>
      <c r="E268" s="191"/>
      <c r="F268" s="192" t="s">
        <v>1268</v>
      </c>
      <c r="G268" s="197" t="s">
        <v>1269</v>
      </c>
      <c r="H268" s="193" t="s">
        <v>65</v>
      </c>
      <c r="I268" s="194">
        <v>560</v>
      </c>
      <c r="J268" s="195"/>
      <c r="K268" s="195"/>
      <c r="L268" s="196" t="s">
        <v>1535</v>
      </c>
    </row>
    <row r="269" spans="1:12" s="119" customFormat="1" ht="26.45" customHeight="1">
      <c r="A269" s="75">
        <v>266</v>
      </c>
      <c r="B269" s="204" t="str">
        <f t="shared" si="29"/>
        <v>ÜÇADIM-A6</v>
      </c>
      <c r="C269" s="190">
        <v>118</v>
      </c>
      <c r="D269" s="190"/>
      <c r="E269" s="191"/>
      <c r="F269" s="192" t="s">
        <v>1277</v>
      </c>
      <c r="G269" s="197" t="s">
        <v>1269</v>
      </c>
      <c r="H269" s="193" t="s">
        <v>215</v>
      </c>
      <c r="I269" s="194">
        <v>1000</v>
      </c>
      <c r="J269" s="195"/>
      <c r="K269" s="195"/>
      <c r="L269" s="196" t="s">
        <v>1535</v>
      </c>
    </row>
    <row r="270" spans="1:12" s="119" customFormat="1" ht="26.45" customHeight="1">
      <c r="A270" s="75">
        <v>267</v>
      </c>
      <c r="B270" s="204" t="str">
        <f t="shared" si="29"/>
        <v>YüksekA-A</v>
      </c>
      <c r="C270" s="190"/>
      <c r="D270" s="190"/>
      <c r="E270" s="191"/>
      <c r="F270" s="192"/>
      <c r="G270" s="197" t="s">
        <v>1269</v>
      </c>
      <c r="H270" s="193" t="s">
        <v>1549</v>
      </c>
      <c r="I270" s="194"/>
      <c r="J270" s="195"/>
      <c r="K270" s="195"/>
      <c r="L270" s="196" t="s">
        <v>1473</v>
      </c>
    </row>
    <row r="271" spans="1:12" s="119" customFormat="1" ht="26.45" customHeight="1">
      <c r="A271" s="75">
        <v>268</v>
      </c>
      <c r="B271" s="249" t="str">
        <f t="shared" si="29"/>
        <v>SIRIK-</v>
      </c>
      <c r="C271" s="241"/>
      <c r="D271" s="241"/>
      <c r="E271" s="242"/>
      <c r="F271" s="243"/>
      <c r="G271" s="197" t="s">
        <v>1269</v>
      </c>
      <c r="H271" s="245" t="s">
        <v>216</v>
      </c>
      <c r="I271" s="246"/>
      <c r="J271" s="247"/>
      <c r="K271" s="247"/>
      <c r="L271" s="248"/>
    </row>
    <row r="272" spans="1:12" s="119" customFormat="1" ht="79.150000000000006" customHeight="1">
      <c r="A272" s="75">
        <v>269</v>
      </c>
      <c r="B272" s="249" t="str">
        <f t="shared" ref="B272:B281" si="30">CONCATENATE(H272,"-",J272,"-",K272)</f>
        <v>4X100M-1-1</v>
      </c>
      <c r="C272" s="241" t="s">
        <v>1972</v>
      </c>
      <c r="D272" s="241"/>
      <c r="E272" s="191"/>
      <c r="F272" s="243" t="s">
        <v>1971</v>
      </c>
      <c r="G272" s="197" t="s">
        <v>1269</v>
      </c>
      <c r="H272" s="245" t="s">
        <v>234</v>
      </c>
      <c r="I272" s="246"/>
      <c r="J272" s="247" t="s">
        <v>1515</v>
      </c>
      <c r="K272" s="247" t="s">
        <v>1515</v>
      </c>
      <c r="L272" s="248"/>
    </row>
    <row r="273" spans="1:12" s="119" customFormat="1" ht="79.150000000000006" customHeight="1">
      <c r="A273" s="75">
        <v>270</v>
      </c>
      <c r="B273" s="204" t="str">
        <f t="shared" si="30"/>
        <v>4X400M-1-1</v>
      </c>
      <c r="C273" s="241" t="s">
        <v>2011</v>
      </c>
      <c r="D273" s="241"/>
      <c r="E273" s="242"/>
      <c r="F273" s="243" t="s">
        <v>2010</v>
      </c>
      <c r="G273" s="197" t="s">
        <v>1269</v>
      </c>
      <c r="H273" s="245" t="s">
        <v>235</v>
      </c>
      <c r="I273" s="246"/>
      <c r="J273" s="247" t="s">
        <v>1515</v>
      </c>
      <c r="K273" s="247" t="s">
        <v>1515</v>
      </c>
      <c r="L273" s="248"/>
    </row>
    <row r="274" spans="1:12" s="119" customFormat="1" ht="15" customHeight="1">
      <c r="A274" s="75">
        <v>271</v>
      </c>
      <c r="B274" s="204" t="str">
        <f t="shared" si="30"/>
        <v>100M-3-5</v>
      </c>
      <c r="C274" s="190">
        <v>133</v>
      </c>
      <c r="D274" s="190"/>
      <c r="E274" s="191">
        <v>35236</v>
      </c>
      <c r="F274" s="192" t="s">
        <v>1278</v>
      </c>
      <c r="G274" s="197" t="s">
        <v>1279</v>
      </c>
      <c r="H274" s="193" t="s">
        <v>146</v>
      </c>
      <c r="I274" s="194">
        <v>1340</v>
      </c>
      <c r="J274" s="195" t="s">
        <v>1517</v>
      </c>
      <c r="K274" s="195" t="s">
        <v>1518</v>
      </c>
      <c r="L274" s="196"/>
    </row>
    <row r="275" spans="1:12" s="119" customFormat="1" ht="15" customHeight="1">
      <c r="A275" s="75">
        <v>272</v>
      </c>
      <c r="B275" s="204" t="str">
        <f t="shared" si="30"/>
        <v>200M-3-5</v>
      </c>
      <c r="C275" s="190">
        <v>131</v>
      </c>
      <c r="D275" s="190"/>
      <c r="E275" s="191">
        <v>35291</v>
      </c>
      <c r="F275" s="192" t="s">
        <v>1280</v>
      </c>
      <c r="G275" s="197" t="s">
        <v>1279</v>
      </c>
      <c r="H275" s="193" t="s">
        <v>213</v>
      </c>
      <c r="I275" s="194">
        <v>2590</v>
      </c>
      <c r="J275" s="195" t="s">
        <v>1517</v>
      </c>
      <c r="K275" s="195" t="s">
        <v>1518</v>
      </c>
      <c r="L275" s="196"/>
    </row>
    <row r="276" spans="1:12" s="119" customFormat="1" ht="15" customHeight="1">
      <c r="A276" s="75">
        <v>273</v>
      </c>
      <c r="B276" s="204" t="str">
        <f t="shared" si="30"/>
        <v>400M-1-4</v>
      </c>
      <c r="C276" s="190">
        <v>131</v>
      </c>
      <c r="D276" s="190"/>
      <c r="E276" s="191">
        <v>35291</v>
      </c>
      <c r="F276" s="192" t="s">
        <v>1280</v>
      </c>
      <c r="G276" s="197" t="s">
        <v>1279</v>
      </c>
      <c r="H276" s="193" t="s">
        <v>214</v>
      </c>
      <c r="I276" s="194">
        <v>5908</v>
      </c>
      <c r="J276" s="195" t="s">
        <v>1515</v>
      </c>
      <c r="K276" s="195" t="s">
        <v>1514</v>
      </c>
      <c r="L276" s="196"/>
    </row>
    <row r="277" spans="1:12" s="119" customFormat="1" ht="15" customHeight="1">
      <c r="A277" s="75">
        <v>274</v>
      </c>
      <c r="B277" s="204" t="str">
        <f t="shared" si="30"/>
        <v>800M-1-3</v>
      </c>
      <c r="C277" s="190">
        <v>129</v>
      </c>
      <c r="D277" s="190"/>
      <c r="E277" s="191">
        <v>34631</v>
      </c>
      <c r="F277" s="192" t="s">
        <v>1281</v>
      </c>
      <c r="G277" s="197" t="s">
        <v>1279</v>
      </c>
      <c r="H277" s="193" t="s">
        <v>120</v>
      </c>
      <c r="I277" s="194">
        <v>23500</v>
      </c>
      <c r="J277" s="195" t="s">
        <v>1515</v>
      </c>
      <c r="K277" s="195" t="s">
        <v>1517</v>
      </c>
      <c r="L277" s="196"/>
    </row>
    <row r="278" spans="1:12" s="119" customFormat="1" ht="15" customHeight="1">
      <c r="A278" s="75">
        <v>275</v>
      </c>
      <c r="B278" s="204" t="str">
        <f t="shared" si="30"/>
        <v>1500M-1-5</v>
      </c>
      <c r="C278" s="190">
        <v>124</v>
      </c>
      <c r="D278" s="190"/>
      <c r="E278" s="191">
        <v>34060</v>
      </c>
      <c r="F278" s="192" t="s">
        <v>1282</v>
      </c>
      <c r="G278" s="197" t="s">
        <v>1279</v>
      </c>
      <c r="H278" s="193" t="s">
        <v>204</v>
      </c>
      <c r="I278" s="194">
        <v>44500</v>
      </c>
      <c r="J278" s="195" t="s">
        <v>1515</v>
      </c>
      <c r="K278" s="195" t="s">
        <v>1518</v>
      </c>
      <c r="L278" s="196"/>
    </row>
    <row r="279" spans="1:12" s="119" customFormat="1" ht="15" customHeight="1">
      <c r="A279" s="75">
        <v>276</v>
      </c>
      <c r="B279" s="204" t="str">
        <f t="shared" si="30"/>
        <v>3000M-1-4</v>
      </c>
      <c r="C279" s="190">
        <v>124</v>
      </c>
      <c r="D279" s="190"/>
      <c r="E279" s="191">
        <v>34060</v>
      </c>
      <c r="F279" s="192" t="s">
        <v>1282</v>
      </c>
      <c r="G279" s="197" t="s">
        <v>1279</v>
      </c>
      <c r="H279" s="193" t="s">
        <v>230</v>
      </c>
      <c r="I279" s="194"/>
      <c r="J279" s="195" t="s">
        <v>1515</v>
      </c>
      <c r="K279" s="195" t="s">
        <v>1514</v>
      </c>
      <c r="L279" s="196"/>
    </row>
    <row r="280" spans="1:12" s="119" customFormat="1" ht="15" customHeight="1">
      <c r="A280" s="75">
        <v>277</v>
      </c>
      <c r="B280" s="204" t="str">
        <f t="shared" si="30"/>
        <v>100M.ENG-3-5</v>
      </c>
      <c r="C280" s="190">
        <v>126</v>
      </c>
      <c r="D280" s="190"/>
      <c r="E280" s="191">
        <v>34470</v>
      </c>
      <c r="F280" s="192" t="s">
        <v>1283</v>
      </c>
      <c r="G280" s="197" t="s">
        <v>1279</v>
      </c>
      <c r="H280" s="193" t="s">
        <v>720</v>
      </c>
      <c r="I280" s="194">
        <v>1788</v>
      </c>
      <c r="J280" s="195" t="s">
        <v>1517</v>
      </c>
      <c r="K280" s="195" t="s">
        <v>1518</v>
      </c>
      <c r="L280" s="196"/>
    </row>
    <row r="281" spans="1:12" s="119" customFormat="1" ht="15" customHeight="1">
      <c r="A281" s="75">
        <v>278</v>
      </c>
      <c r="B281" s="204" t="str">
        <f t="shared" si="30"/>
        <v>400M.ENG-3-2</v>
      </c>
      <c r="C281" s="190">
        <v>126</v>
      </c>
      <c r="D281" s="190"/>
      <c r="E281" s="191">
        <v>34470</v>
      </c>
      <c r="F281" s="192" t="s">
        <v>1283</v>
      </c>
      <c r="G281" s="197" t="s">
        <v>1279</v>
      </c>
      <c r="H281" s="193" t="s">
        <v>229</v>
      </c>
      <c r="I281" s="194">
        <v>11401</v>
      </c>
      <c r="J281" s="195" t="s">
        <v>1517</v>
      </c>
      <c r="K281" s="195" t="s">
        <v>1516</v>
      </c>
      <c r="L281" s="196"/>
    </row>
    <row r="282" spans="1:12" s="119" customFormat="1" ht="15" customHeight="1">
      <c r="A282" s="75">
        <v>279</v>
      </c>
      <c r="B282" s="204" t="str">
        <f t="shared" ref="B282:B289" si="31">CONCATENATE(H282,"-",L282)</f>
        <v>GÜLLE-B5</v>
      </c>
      <c r="C282" s="190">
        <v>127</v>
      </c>
      <c r="D282" s="190"/>
      <c r="E282" s="191">
        <v>35201</v>
      </c>
      <c r="F282" s="192" t="s">
        <v>1284</v>
      </c>
      <c r="G282" s="197" t="s">
        <v>1279</v>
      </c>
      <c r="H282" s="193" t="s">
        <v>205</v>
      </c>
      <c r="I282" s="194">
        <v>1082</v>
      </c>
      <c r="J282" s="195"/>
      <c r="K282" s="195"/>
      <c r="L282" s="196" t="s">
        <v>1536</v>
      </c>
    </row>
    <row r="283" spans="1:12" s="119" customFormat="1" ht="15" customHeight="1">
      <c r="A283" s="75">
        <v>280</v>
      </c>
      <c r="B283" s="204" t="str">
        <f t="shared" si="31"/>
        <v>DİSK-B5</v>
      </c>
      <c r="C283" s="190">
        <v>127</v>
      </c>
      <c r="D283" s="190"/>
      <c r="E283" s="191">
        <v>35201</v>
      </c>
      <c r="F283" s="192" t="s">
        <v>1284</v>
      </c>
      <c r="G283" s="197" t="s">
        <v>1279</v>
      </c>
      <c r="H283" s="193" t="s">
        <v>206</v>
      </c>
      <c r="I283" s="194">
        <v>4031</v>
      </c>
      <c r="J283" s="195"/>
      <c r="K283" s="195"/>
      <c r="L283" s="196" t="s">
        <v>1536</v>
      </c>
    </row>
    <row r="284" spans="1:12" s="119" customFormat="1" ht="15" customHeight="1">
      <c r="A284" s="75">
        <v>281</v>
      </c>
      <c r="B284" s="204" t="str">
        <f t="shared" si="31"/>
        <v>CİRİT-B5</v>
      </c>
      <c r="C284" s="190">
        <v>121</v>
      </c>
      <c r="D284" s="190"/>
      <c r="E284" s="191">
        <v>34335</v>
      </c>
      <c r="F284" s="192" t="s">
        <v>1285</v>
      </c>
      <c r="G284" s="197" t="s">
        <v>1279</v>
      </c>
      <c r="H284" s="193" t="s">
        <v>207</v>
      </c>
      <c r="I284" s="194">
        <v>4502</v>
      </c>
      <c r="J284" s="195"/>
      <c r="K284" s="195"/>
      <c r="L284" s="196" t="s">
        <v>1536</v>
      </c>
    </row>
    <row r="285" spans="1:12" s="119" customFormat="1" ht="15" customHeight="1">
      <c r="A285" s="75">
        <v>282</v>
      </c>
      <c r="B285" s="204" t="str">
        <f t="shared" si="31"/>
        <v>ÇEKİÇ-B5</v>
      </c>
      <c r="C285" s="190">
        <v>123</v>
      </c>
      <c r="D285" s="190"/>
      <c r="E285" s="191">
        <v>34515</v>
      </c>
      <c r="F285" s="192" t="s">
        <v>1286</v>
      </c>
      <c r="G285" s="197" t="s">
        <v>1279</v>
      </c>
      <c r="H285" s="193" t="s">
        <v>233</v>
      </c>
      <c r="I285" s="194">
        <v>3080</v>
      </c>
      <c r="J285" s="195"/>
      <c r="K285" s="195"/>
      <c r="L285" s="196" t="s">
        <v>1536</v>
      </c>
    </row>
    <row r="286" spans="1:12" s="119" customFormat="1" ht="15" customHeight="1">
      <c r="A286" s="75">
        <v>283</v>
      </c>
      <c r="B286" s="204" t="str">
        <f t="shared" si="31"/>
        <v>UZUN-B5</v>
      </c>
      <c r="C286" s="190">
        <v>130</v>
      </c>
      <c r="D286" s="190"/>
      <c r="E286" s="191">
        <v>35080</v>
      </c>
      <c r="F286" s="192" t="s">
        <v>1287</v>
      </c>
      <c r="G286" s="197" t="s">
        <v>1279</v>
      </c>
      <c r="H286" s="193" t="s">
        <v>65</v>
      </c>
      <c r="I286" s="194">
        <v>470</v>
      </c>
      <c r="J286" s="195"/>
      <c r="K286" s="195"/>
      <c r="L286" s="196" t="s">
        <v>1536</v>
      </c>
    </row>
    <row r="287" spans="1:12" s="119" customFormat="1" ht="15" customHeight="1">
      <c r="A287" s="75">
        <v>284</v>
      </c>
      <c r="B287" s="204" t="str">
        <f t="shared" si="31"/>
        <v>ÜÇADIM-B5</v>
      </c>
      <c r="C287" s="190">
        <v>121</v>
      </c>
      <c r="D287" s="190"/>
      <c r="E287" s="191">
        <v>34335</v>
      </c>
      <c r="F287" s="192" t="s">
        <v>1285</v>
      </c>
      <c r="G287" s="197" t="s">
        <v>1279</v>
      </c>
      <c r="H287" s="193" t="s">
        <v>215</v>
      </c>
      <c r="I287" s="194">
        <v>1100</v>
      </c>
      <c r="J287" s="195"/>
      <c r="K287" s="195"/>
      <c r="L287" s="196" t="s">
        <v>1536</v>
      </c>
    </row>
    <row r="288" spans="1:12" s="119" customFormat="1" ht="15" customHeight="1">
      <c r="A288" s="75">
        <v>285</v>
      </c>
      <c r="B288" s="204" t="str">
        <f t="shared" si="31"/>
        <v>YüksekA-7</v>
      </c>
      <c r="C288" s="190">
        <v>132</v>
      </c>
      <c r="D288" s="190"/>
      <c r="E288" s="191">
        <v>34051</v>
      </c>
      <c r="F288" s="192" t="s">
        <v>1288</v>
      </c>
      <c r="G288" s="197" t="s">
        <v>1279</v>
      </c>
      <c r="H288" s="193" t="s">
        <v>1549</v>
      </c>
      <c r="I288" s="194" t="s">
        <v>1473</v>
      </c>
      <c r="J288" s="195"/>
      <c r="K288" s="195"/>
      <c r="L288" s="196">
        <v>7</v>
      </c>
    </row>
    <row r="289" spans="1:12" s="119" customFormat="1" ht="15" customHeight="1">
      <c r="A289" s="75">
        <v>286</v>
      </c>
      <c r="B289" s="249" t="str">
        <f t="shared" si="31"/>
        <v>SIRIK-5</v>
      </c>
      <c r="C289" s="241">
        <v>132</v>
      </c>
      <c r="D289" s="241"/>
      <c r="E289" s="242">
        <v>34051</v>
      </c>
      <c r="F289" s="243" t="s">
        <v>1288</v>
      </c>
      <c r="G289" s="197" t="s">
        <v>1279</v>
      </c>
      <c r="H289" s="245" t="s">
        <v>216</v>
      </c>
      <c r="I289" s="246">
        <v>320</v>
      </c>
      <c r="J289" s="247"/>
      <c r="K289" s="247"/>
      <c r="L289" s="248">
        <v>5</v>
      </c>
    </row>
    <row r="290" spans="1:12" s="119" customFormat="1" ht="79.150000000000006" customHeight="1">
      <c r="A290" s="75">
        <v>287</v>
      </c>
      <c r="B290" s="249" t="str">
        <f t="shared" ref="B290:B299" si="32">CONCATENATE(H290,"-",J290,"-",K290)</f>
        <v>4X100M-4-2</v>
      </c>
      <c r="C290" s="241" t="s">
        <v>1975</v>
      </c>
      <c r="D290" s="241"/>
      <c r="E290" s="242" t="s">
        <v>1974</v>
      </c>
      <c r="F290" s="243" t="s">
        <v>1973</v>
      </c>
      <c r="G290" s="197" t="s">
        <v>1279</v>
      </c>
      <c r="H290" s="245" t="s">
        <v>234</v>
      </c>
      <c r="I290" s="246"/>
      <c r="J290" s="247" t="s">
        <v>1514</v>
      </c>
      <c r="K290" s="247" t="s">
        <v>1516</v>
      </c>
      <c r="L290" s="248"/>
    </row>
    <row r="291" spans="1:12" s="119" customFormat="1" ht="79.150000000000006" customHeight="1">
      <c r="A291" s="75">
        <v>288</v>
      </c>
      <c r="B291" s="204" t="str">
        <f t="shared" si="32"/>
        <v>4X400M-4-2</v>
      </c>
      <c r="C291" s="241" t="s">
        <v>2026</v>
      </c>
      <c r="D291" s="241"/>
      <c r="E291" s="242" t="s">
        <v>2025</v>
      </c>
      <c r="F291" s="243" t="s">
        <v>2024</v>
      </c>
      <c r="G291" s="197" t="s">
        <v>1279</v>
      </c>
      <c r="H291" s="245" t="s">
        <v>235</v>
      </c>
      <c r="I291" s="246"/>
      <c r="J291" s="247" t="s">
        <v>1514</v>
      </c>
      <c r="K291" s="247" t="s">
        <v>1516</v>
      </c>
      <c r="L291" s="248"/>
    </row>
    <row r="292" spans="1:12" s="119" customFormat="1" ht="15" customHeight="1">
      <c r="A292" s="75">
        <v>289</v>
      </c>
      <c r="B292" s="204" t="str">
        <f t="shared" si="32"/>
        <v>100M-2-1</v>
      </c>
      <c r="C292" s="190">
        <v>134</v>
      </c>
      <c r="D292" s="190"/>
      <c r="E292" s="191">
        <v>34657</v>
      </c>
      <c r="F292" s="192" t="s">
        <v>1289</v>
      </c>
      <c r="G292" s="197" t="s">
        <v>1290</v>
      </c>
      <c r="H292" s="193" t="s">
        <v>146</v>
      </c>
      <c r="I292" s="194">
        <v>1334</v>
      </c>
      <c r="J292" s="195" t="s">
        <v>1516</v>
      </c>
      <c r="K292" s="195" t="s">
        <v>1515</v>
      </c>
      <c r="L292" s="196"/>
    </row>
    <row r="293" spans="1:12" s="119" customFormat="1" ht="15" customHeight="1">
      <c r="A293" s="75">
        <v>290</v>
      </c>
      <c r="B293" s="204" t="str">
        <f t="shared" si="32"/>
        <v>200M-2-1</v>
      </c>
      <c r="C293" s="190">
        <v>137</v>
      </c>
      <c r="D293" s="190"/>
      <c r="E293" s="191">
        <v>33312</v>
      </c>
      <c r="F293" s="192" t="s">
        <v>1291</v>
      </c>
      <c r="G293" s="197" t="s">
        <v>1290</v>
      </c>
      <c r="H293" s="193" t="s">
        <v>213</v>
      </c>
      <c r="I293" s="194">
        <v>2810</v>
      </c>
      <c r="J293" s="195" t="s">
        <v>1516</v>
      </c>
      <c r="K293" s="195" t="s">
        <v>1515</v>
      </c>
      <c r="L293" s="196"/>
    </row>
    <row r="294" spans="1:12" s="119" customFormat="1" ht="15" customHeight="1">
      <c r="A294" s="75">
        <v>291</v>
      </c>
      <c r="B294" s="204" t="str">
        <f t="shared" si="32"/>
        <v>400M-4-2</v>
      </c>
      <c r="C294" s="190">
        <v>137</v>
      </c>
      <c r="D294" s="190"/>
      <c r="E294" s="191">
        <v>33312</v>
      </c>
      <c r="F294" s="192" t="s">
        <v>1291</v>
      </c>
      <c r="G294" s="197" t="s">
        <v>1290</v>
      </c>
      <c r="H294" s="193" t="s">
        <v>214</v>
      </c>
      <c r="I294" s="194">
        <v>10415</v>
      </c>
      <c r="J294" s="195" t="s">
        <v>1514</v>
      </c>
      <c r="K294" s="195" t="s">
        <v>1516</v>
      </c>
      <c r="L294" s="196"/>
    </row>
    <row r="295" spans="1:12" s="119" customFormat="1" ht="15" customHeight="1">
      <c r="A295" s="75">
        <v>292</v>
      </c>
      <c r="B295" s="204" t="str">
        <f t="shared" si="32"/>
        <v>800M-2-5</v>
      </c>
      <c r="C295" s="190">
        <v>136</v>
      </c>
      <c r="D295" s="190"/>
      <c r="E295" s="191">
        <v>34340</v>
      </c>
      <c r="F295" s="192" t="s">
        <v>1292</v>
      </c>
      <c r="G295" s="197" t="s">
        <v>1290</v>
      </c>
      <c r="H295" s="193" t="s">
        <v>120</v>
      </c>
      <c r="I295" s="194"/>
      <c r="J295" s="195" t="s">
        <v>1516</v>
      </c>
      <c r="K295" s="195" t="s">
        <v>1518</v>
      </c>
      <c r="L295" s="196"/>
    </row>
    <row r="296" spans="1:12" s="119" customFormat="1" ht="15" customHeight="1">
      <c r="A296" s="75">
        <v>293</v>
      </c>
      <c r="B296" s="204" t="str">
        <f t="shared" si="32"/>
        <v>1500M-1-14</v>
      </c>
      <c r="C296" s="190">
        <v>136</v>
      </c>
      <c r="D296" s="190"/>
      <c r="E296" s="191">
        <v>34340</v>
      </c>
      <c r="F296" s="192" t="s">
        <v>1292</v>
      </c>
      <c r="G296" s="197" t="s">
        <v>1290</v>
      </c>
      <c r="H296" s="193" t="s">
        <v>204</v>
      </c>
      <c r="I296" s="194">
        <v>51810</v>
      </c>
      <c r="J296" s="195" t="s">
        <v>1515</v>
      </c>
      <c r="K296" s="195" t="s">
        <v>1870</v>
      </c>
      <c r="L296" s="196"/>
    </row>
    <row r="297" spans="1:12" s="119" customFormat="1" ht="15" customHeight="1">
      <c r="A297" s="75">
        <v>294</v>
      </c>
      <c r="B297" s="204" t="str">
        <f t="shared" si="32"/>
        <v>3000M-1-5</v>
      </c>
      <c r="C297" s="190">
        <v>139</v>
      </c>
      <c r="D297" s="190"/>
      <c r="E297" s="191">
        <v>35394</v>
      </c>
      <c r="F297" s="192" t="s">
        <v>1293</v>
      </c>
      <c r="G297" s="197" t="s">
        <v>1290</v>
      </c>
      <c r="H297" s="193" t="s">
        <v>230</v>
      </c>
      <c r="I297" s="194"/>
      <c r="J297" s="195" t="s">
        <v>1515</v>
      </c>
      <c r="K297" s="195" t="s">
        <v>1518</v>
      </c>
      <c r="L297" s="196"/>
    </row>
    <row r="298" spans="1:12" s="119" customFormat="1" ht="15" customHeight="1">
      <c r="A298" s="75">
        <v>295</v>
      </c>
      <c r="B298" s="204" t="str">
        <f t="shared" si="32"/>
        <v>100M.ENG-2-1</v>
      </c>
      <c r="C298" s="190">
        <v>142</v>
      </c>
      <c r="D298" s="190"/>
      <c r="E298" s="191">
        <v>34363</v>
      </c>
      <c r="F298" s="192" t="s">
        <v>1294</v>
      </c>
      <c r="G298" s="197" t="s">
        <v>1290</v>
      </c>
      <c r="H298" s="193" t="s">
        <v>720</v>
      </c>
      <c r="I298" s="194">
        <v>1580</v>
      </c>
      <c r="J298" s="195" t="s">
        <v>1516</v>
      </c>
      <c r="K298" s="195" t="s">
        <v>1515</v>
      </c>
      <c r="L298" s="196"/>
    </row>
    <row r="299" spans="1:12" s="119" customFormat="1" ht="15" customHeight="1">
      <c r="A299" s="75">
        <v>296</v>
      </c>
      <c r="B299" s="204" t="str">
        <f t="shared" si="32"/>
        <v>400M.ENG-4-1</v>
      </c>
      <c r="C299" s="190">
        <v>142</v>
      </c>
      <c r="D299" s="190"/>
      <c r="E299" s="191">
        <v>34363</v>
      </c>
      <c r="F299" s="192" t="s">
        <v>1294</v>
      </c>
      <c r="G299" s="197" t="s">
        <v>1290</v>
      </c>
      <c r="H299" s="193" t="s">
        <v>229</v>
      </c>
      <c r="I299" s="194">
        <v>10750</v>
      </c>
      <c r="J299" s="195" t="s">
        <v>1514</v>
      </c>
      <c r="K299" s="195" t="s">
        <v>1515</v>
      </c>
      <c r="L299" s="196"/>
    </row>
    <row r="300" spans="1:12" s="119" customFormat="1" ht="15" customHeight="1">
      <c r="A300" s="75">
        <v>297</v>
      </c>
      <c r="B300" s="204" t="str">
        <f t="shared" ref="B300:B307" si="33">CONCATENATE(H300,"-",L300)</f>
        <v>GÜLLE-A7</v>
      </c>
      <c r="C300" s="190">
        <v>141</v>
      </c>
      <c r="D300" s="190"/>
      <c r="E300" s="191">
        <v>34720</v>
      </c>
      <c r="F300" s="192" t="s">
        <v>1295</v>
      </c>
      <c r="G300" s="197" t="s">
        <v>1290</v>
      </c>
      <c r="H300" s="193" t="s">
        <v>205</v>
      </c>
      <c r="I300" s="194">
        <v>930</v>
      </c>
      <c r="J300" s="195"/>
      <c r="K300" s="195"/>
      <c r="L300" s="196" t="s">
        <v>1537</v>
      </c>
    </row>
    <row r="301" spans="1:12" s="119" customFormat="1" ht="15" customHeight="1">
      <c r="A301" s="75">
        <v>298</v>
      </c>
      <c r="B301" s="204" t="str">
        <f t="shared" si="33"/>
        <v>DİSK-A7</v>
      </c>
      <c r="C301" s="190">
        <v>141</v>
      </c>
      <c r="D301" s="190"/>
      <c r="E301" s="191">
        <v>34720</v>
      </c>
      <c r="F301" s="192" t="s">
        <v>1295</v>
      </c>
      <c r="G301" s="197" t="s">
        <v>1290</v>
      </c>
      <c r="H301" s="193" t="s">
        <v>206</v>
      </c>
      <c r="I301" s="194">
        <v>3024</v>
      </c>
      <c r="J301" s="195"/>
      <c r="K301" s="195"/>
      <c r="L301" s="196" t="s">
        <v>1537</v>
      </c>
    </row>
    <row r="302" spans="1:12" s="119" customFormat="1" ht="15" customHeight="1">
      <c r="A302" s="75">
        <v>299</v>
      </c>
      <c r="B302" s="204" t="str">
        <f t="shared" si="33"/>
        <v>CİRİT-A7</v>
      </c>
      <c r="C302" s="190">
        <v>138</v>
      </c>
      <c r="D302" s="190"/>
      <c r="E302" s="191">
        <v>32980</v>
      </c>
      <c r="F302" s="192" t="s">
        <v>1296</v>
      </c>
      <c r="G302" s="197" t="s">
        <v>1290</v>
      </c>
      <c r="H302" s="193" t="s">
        <v>207</v>
      </c>
      <c r="I302" s="194">
        <v>3450</v>
      </c>
      <c r="J302" s="195"/>
      <c r="K302" s="195"/>
      <c r="L302" s="196" t="s">
        <v>1537</v>
      </c>
    </row>
    <row r="303" spans="1:12" s="119" customFormat="1" ht="15" customHeight="1">
      <c r="A303" s="75">
        <v>300</v>
      </c>
      <c r="B303" s="204" t="str">
        <f t="shared" si="33"/>
        <v>ÇEKİÇ-A7</v>
      </c>
      <c r="C303" s="190">
        <v>135</v>
      </c>
      <c r="D303" s="190"/>
      <c r="E303" s="191">
        <v>33643</v>
      </c>
      <c r="F303" s="192" t="s">
        <v>1297</v>
      </c>
      <c r="G303" s="197" t="s">
        <v>1290</v>
      </c>
      <c r="H303" s="193" t="s">
        <v>233</v>
      </c>
      <c r="I303" s="194">
        <v>2730</v>
      </c>
      <c r="J303" s="195"/>
      <c r="K303" s="195"/>
      <c r="L303" s="196" t="s">
        <v>1537</v>
      </c>
    </row>
    <row r="304" spans="1:12" s="119" customFormat="1" ht="15" customHeight="1">
      <c r="A304" s="75">
        <v>301</v>
      </c>
      <c r="B304" s="204" t="str">
        <f t="shared" si="33"/>
        <v>UZUN-A7</v>
      </c>
      <c r="C304" s="190">
        <v>140</v>
      </c>
      <c r="D304" s="190"/>
      <c r="E304" s="191">
        <v>34571</v>
      </c>
      <c r="F304" s="192" t="s">
        <v>1298</v>
      </c>
      <c r="G304" s="197" t="s">
        <v>1290</v>
      </c>
      <c r="H304" s="193" t="s">
        <v>65</v>
      </c>
      <c r="I304" s="194">
        <v>590</v>
      </c>
      <c r="J304" s="195"/>
      <c r="K304" s="195"/>
      <c r="L304" s="196" t="s">
        <v>1537</v>
      </c>
    </row>
    <row r="305" spans="1:12" s="119" customFormat="1" ht="15" customHeight="1">
      <c r="A305" s="75">
        <v>302</v>
      </c>
      <c r="B305" s="204" t="str">
        <f t="shared" si="33"/>
        <v>ÜÇADIM-A7</v>
      </c>
      <c r="C305" s="190">
        <v>140</v>
      </c>
      <c r="D305" s="190"/>
      <c r="E305" s="191">
        <v>34571</v>
      </c>
      <c r="F305" s="192" t="s">
        <v>1298</v>
      </c>
      <c r="G305" s="197" t="s">
        <v>1290</v>
      </c>
      <c r="H305" s="193" t="s">
        <v>215</v>
      </c>
      <c r="I305" s="194">
        <v>1296</v>
      </c>
      <c r="J305" s="195"/>
      <c r="K305" s="195"/>
      <c r="L305" s="196" t="s">
        <v>1537</v>
      </c>
    </row>
    <row r="306" spans="1:12" s="119" customFormat="1" ht="15" customHeight="1">
      <c r="A306" s="75">
        <v>303</v>
      </c>
      <c r="B306" s="204" t="str">
        <f t="shared" si="33"/>
        <v>YüksekA-</v>
      </c>
      <c r="C306" s="190"/>
      <c r="D306" s="190"/>
      <c r="E306" s="191"/>
      <c r="F306" s="192" t="s">
        <v>1155</v>
      </c>
      <c r="G306" s="197" t="s">
        <v>1290</v>
      </c>
      <c r="H306" s="193" t="s">
        <v>1549</v>
      </c>
      <c r="I306" s="194"/>
      <c r="J306" s="195"/>
      <c r="K306" s="195"/>
      <c r="L306" s="196"/>
    </row>
    <row r="307" spans="1:12" s="119" customFormat="1" ht="15" customHeight="1">
      <c r="A307" s="75">
        <v>304</v>
      </c>
      <c r="B307" s="249" t="str">
        <f t="shared" si="33"/>
        <v>SIRIK-</v>
      </c>
      <c r="C307" s="241"/>
      <c r="D307" s="241"/>
      <c r="E307" s="242"/>
      <c r="F307" s="243" t="s">
        <v>1155</v>
      </c>
      <c r="G307" s="197" t="s">
        <v>1290</v>
      </c>
      <c r="H307" s="245" t="s">
        <v>216</v>
      </c>
      <c r="I307" s="246"/>
      <c r="J307" s="247"/>
      <c r="K307" s="247"/>
      <c r="L307" s="248"/>
    </row>
    <row r="308" spans="1:12" s="119" customFormat="1" ht="79.150000000000006" customHeight="1">
      <c r="A308" s="75">
        <v>305</v>
      </c>
      <c r="B308" s="249" t="str">
        <f t="shared" ref="B308:B317" si="34">CONCATENATE(H308,"-",J308,"-",K308)</f>
        <v>4X100M-3-2</v>
      </c>
      <c r="C308" s="241" t="s">
        <v>1959</v>
      </c>
      <c r="D308" s="241"/>
      <c r="E308" s="242" t="s">
        <v>1958</v>
      </c>
      <c r="F308" s="243" t="s">
        <v>1957</v>
      </c>
      <c r="G308" s="197" t="s">
        <v>1290</v>
      </c>
      <c r="H308" s="245" t="s">
        <v>234</v>
      </c>
      <c r="I308" s="246"/>
      <c r="J308" s="247" t="s">
        <v>1517</v>
      </c>
      <c r="K308" s="247" t="s">
        <v>1516</v>
      </c>
      <c r="L308" s="248"/>
    </row>
    <row r="309" spans="1:12" s="119" customFormat="1" ht="79.150000000000006" customHeight="1">
      <c r="A309" s="75">
        <v>306</v>
      </c>
      <c r="B309" s="204" t="str">
        <f t="shared" si="34"/>
        <v>4X400M-3-4</v>
      </c>
      <c r="C309" s="241" t="s">
        <v>2043</v>
      </c>
      <c r="D309" s="241"/>
      <c r="E309" s="242" t="s">
        <v>2042</v>
      </c>
      <c r="F309" s="243" t="s">
        <v>2041</v>
      </c>
      <c r="G309" s="197" t="s">
        <v>1290</v>
      </c>
      <c r="H309" s="245" t="s">
        <v>235</v>
      </c>
      <c r="I309" s="246"/>
      <c r="J309" s="247" t="s">
        <v>1517</v>
      </c>
      <c r="K309" s="247" t="s">
        <v>1514</v>
      </c>
      <c r="L309" s="248"/>
    </row>
    <row r="310" spans="1:12" s="119" customFormat="1" ht="15" customHeight="1">
      <c r="A310" s="75">
        <v>307</v>
      </c>
      <c r="B310" s="204" t="str">
        <f t="shared" si="34"/>
        <v>100M-3-3</v>
      </c>
      <c r="C310" s="190">
        <v>151</v>
      </c>
      <c r="D310" s="190"/>
      <c r="E310" s="191">
        <v>35296</v>
      </c>
      <c r="F310" s="192" t="s">
        <v>1299</v>
      </c>
      <c r="G310" s="197" t="s">
        <v>1300</v>
      </c>
      <c r="H310" s="193" t="s">
        <v>146</v>
      </c>
      <c r="I310" s="194">
        <v>1403</v>
      </c>
      <c r="J310" s="195" t="s">
        <v>1517</v>
      </c>
      <c r="K310" s="195" t="s">
        <v>1517</v>
      </c>
      <c r="L310" s="196"/>
    </row>
    <row r="311" spans="1:12" s="119" customFormat="1" ht="15" customHeight="1">
      <c r="A311" s="75">
        <v>308</v>
      </c>
      <c r="B311" s="204" t="str">
        <f t="shared" si="34"/>
        <v>200M-3-3</v>
      </c>
      <c r="C311" s="190">
        <v>150</v>
      </c>
      <c r="D311" s="190"/>
      <c r="E311" s="191">
        <v>33374</v>
      </c>
      <c r="F311" s="192" t="s">
        <v>1301</v>
      </c>
      <c r="G311" s="197" t="s">
        <v>1300</v>
      </c>
      <c r="H311" s="193" t="s">
        <v>213</v>
      </c>
      <c r="I311" s="194">
        <v>3340</v>
      </c>
      <c r="J311" s="195" t="s">
        <v>1517</v>
      </c>
      <c r="K311" s="195" t="s">
        <v>1517</v>
      </c>
      <c r="L311" s="196"/>
    </row>
    <row r="312" spans="1:12" s="119" customFormat="1" ht="15" customHeight="1">
      <c r="A312" s="75">
        <v>309</v>
      </c>
      <c r="B312" s="204" t="str">
        <f t="shared" si="34"/>
        <v>400M-4-1</v>
      </c>
      <c r="C312" s="190">
        <v>145</v>
      </c>
      <c r="D312" s="190"/>
      <c r="E312" s="191">
        <v>33265</v>
      </c>
      <c r="F312" s="192" t="s">
        <v>1302</v>
      </c>
      <c r="G312" s="197" t="s">
        <v>1300</v>
      </c>
      <c r="H312" s="193" t="s">
        <v>214</v>
      </c>
      <c r="I312" s="194">
        <v>10537</v>
      </c>
      <c r="J312" s="195" t="s">
        <v>1514</v>
      </c>
      <c r="K312" s="195" t="s">
        <v>1515</v>
      </c>
      <c r="L312" s="196"/>
    </row>
    <row r="313" spans="1:12" s="119" customFormat="1" ht="15" customHeight="1">
      <c r="A313" s="75">
        <v>310</v>
      </c>
      <c r="B313" s="204" t="str">
        <f t="shared" si="34"/>
        <v>800M-2-1</v>
      </c>
      <c r="C313" s="190">
        <v>156</v>
      </c>
      <c r="D313" s="190"/>
      <c r="E313" s="191">
        <v>35100</v>
      </c>
      <c r="F313" s="192" t="s">
        <v>1303</v>
      </c>
      <c r="G313" s="197" t="s">
        <v>1300</v>
      </c>
      <c r="H313" s="193" t="s">
        <v>120</v>
      </c>
      <c r="I313" s="194">
        <v>32004</v>
      </c>
      <c r="J313" s="195" t="s">
        <v>1516</v>
      </c>
      <c r="K313" s="195" t="s">
        <v>1515</v>
      </c>
      <c r="L313" s="196"/>
    </row>
    <row r="314" spans="1:12" s="119" customFormat="1" ht="15" customHeight="1">
      <c r="A314" s="75">
        <v>311</v>
      </c>
      <c r="B314" s="204" t="str">
        <f t="shared" si="34"/>
        <v>1500M-1-3</v>
      </c>
      <c r="C314" s="190">
        <v>154</v>
      </c>
      <c r="D314" s="190"/>
      <c r="E314" s="191">
        <v>35160</v>
      </c>
      <c r="F314" s="192" t="s">
        <v>1304</v>
      </c>
      <c r="G314" s="197" t="s">
        <v>1300</v>
      </c>
      <c r="H314" s="193" t="s">
        <v>204</v>
      </c>
      <c r="I314" s="194">
        <v>44400</v>
      </c>
      <c r="J314" s="195" t="s">
        <v>1515</v>
      </c>
      <c r="K314" s="195" t="s">
        <v>1517</v>
      </c>
      <c r="L314" s="196"/>
    </row>
    <row r="315" spans="1:12" s="119" customFormat="1" ht="15" customHeight="1">
      <c r="A315" s="75">
        <v>312</v>
      </c>
      <c r="B315" s="204" t="str">
        <f t="shared" si="34"/>
        <v>3000M-1-7</v>
      </c>
      <c r="C315" s="190">
        <v>149</v>
      </c>
      <c r="D315" s="190"/>
      <c r="E315" s="191">
        <v>35358</v>
      </c>
      <c r="F315" s="192" t="s">
        <v>1305</v>
      </c>
      <c r="G315" s="197" t="s">
        <v>1300</v>
      </c>
      <c r="H315" s="193" t="s">
        <v>230</v>
      </c>
      <c r="I315" s="194">
        <v>122000</v>
      </c>
      <c r="J315" s="195" t="s">
        <v>1515</v>
      </c>
      <c r="K315" s="195" t="s">
        <v>1520</v>
      </c>
      <c r="L315" s="196"/>
    </row>
    <row r="316" spans="1:12" s="119" customFormat="1" ht="15" customHeight="1">
      <c r="A316" s="75">
        <v>313</v>
      </c>
      <c r="B316" s="204" t="str">
        <f t="shared" si="34"/>
        <v>100M.ENG-3-3</v>
      </c>
      <c r="C316" s="190">
        <v>146</v>
      </c>
      <c r="D316" s="190"/>
      <c r="E316" s="191">
        <v>35237</v>
      </c>
      <c r="F316" s="192" t="s">
        <v>1306</v>
      </c>
      <c r="G316" s="197" t="s">
        <v>1300</v>
      </c>
      <c r="H316" s="193" t="s">
        <v>720</v>
      </c>
      <c r="I316" s="194">
        <v>1702</v>
      </c>
      <c r="J316" s="195" t="s">
        <v>1517</v>
      </c>
      <c r="K316" s="195" t="s">
        <v>1517</v>
      </c>
      <c r="L316" s="196"/>
    </row>
    <row r="317" spans="1:12" s="119" customFormat="1" ht="15" customHeight="1">
      <c r="A317" s="75">
        <v>314</v>
      </c>
      <c r="B317" s="204" t="str">
        <f t="shared" si="34"/>
        <v>400M.ENG-3-5</v>
      </c>
      <c r="C317" s="190">
        <v>147</v>
      </c>
      <c r="D317" s="190"/>
      <c r="E317" s="191">
        <v>34244</v>
      </c>
      <c r="F317" s="192" t="s">
        <v>1307</v>
      </c>
      <c r="G317" s="197" t="s">
        <v>1300</v>
      </c>
      <c r="H317" s="193" t="s">
        <v>229</v>
      </c>
      <c r="I317" s="194">
        <v>11610</v>
      </c>
      <c r="J317" s="195" t="s">
        <v>1517</v>
      </c>
      <c r="K317" s="195" t="s">
        <v>1518</v>
      </c>
      <c r="L317" s="196"/>
    </row>
    <row r="318" spans="1:12" s="119" customFormat="1" ht="15" customHeight="1">
      <c r="A318" s="75">
        <v>315</v>
      </c>
      <c r="B318" s="204" t="str">
        <f t="shared" ref="B318:B325" si="35">CONCATENATE(H318,"-",L318)</f>
        <v>GÜLLE-B3</v>
      </c>
      <c r="C318" s="190">
        <v>153</v>
      </c>
      <c r="D318" s="190"/>
      <c r="E318" s="191">
        <v>33921</v>
      </c>
      <c r="F318" s="192" t="s">
        <v>1308</v>
      </c>
      <c r="G318" s="197" t="s">
        <v>1300</v>
      </c>
      <c r="H318" s="193" t="s">
        <v>205</v>
      </c>
      <c r="I318" s="194">
        <v>760</v>
      </c>
      <c r="J318" s="195"/>
      <c r="K318" s="195"/>
      <c r="L318" s="196" t="s">
        <v>1538</v>
      </c>
    </row>
    <row r="319" spans="1:12" s="119" customFormat="1" ht="15" customHeight="1">
      <c r="A319" s="75">
        <v>316</v>
      </c>
      <c r="B319" s="204" t="str">
        <f t="shared" si="35"/>
        <v>DİSK-B3</v>
      </c>
      <c r="C319" s="190">
        <v>144</v>
      </c>
      <c r="D319" s="190"/>
      <c r="E319" s="191">
        <v>34790</v>
      </c>
      <c r="F319" s="192" t="s">
        <v>1309</v>
      </c>
      <c r="G319" s="197" t="s">
        <v>1300</v>
      </c>
      <c r="H319" s="193" t="s">
        <v>206</v>
      </c>
      <c r="I319" s="194">
        <v>2000</v>
      </c>
      <c r="J319" s="195"/>
      <c r="K319" s="195"/>
      <c r="L319" s="196" t="s">
        <v>1538</v>
      </c>
    </row>
    <row r="320" spans="1:12" s="119" customFormat="1" ht="15" customHeight="1">
      <c r="A320" s="75">
        <v>317</v>
      </c>
      <c r="B320" s="204" t="str">
        <f t="shared" si="35"/>
        <v>CİRİT-B3</v>
      </c>
      <c r="C320" s="190">
        <v>148</v>
      </c>
      <c r="D320" s="190"/>
      <c r="E320" s="191">
        <v>33862</v>
      </c>
      <c r="F320" s="192" t="s">
        <v>1310</v>
      </c>
      <c r="G320" s="197" t="s">
        <v>1300</v>
      </c>
      <c r="H320" s="193" t="s">
        <v>207</v>
      </c>
      <c r="I320" s="194">
        <v>2840</v>
      </c>
      <c r="J320" s="195"/>
      <c r="K320" s="195"/>
      <c r="L320" s="196" t="s">
        <v>1538</v>
      </c>
    </row>
    <row r="321" spans="1:12" s="119" customFormat="1" ht="15" customHeight="1">
      <c r="A321" s="75">
        <v>318</v>
      </c>
      <c r="B321" s="204" t="str">
        <f t="shared" si="35"/>
        <v>ÇEKİÇ-B3</v>
      </c>
      <c r="C321" s="190">
        <v>155</v>
      </c>
      <c r="D321" s="190"/>
      <c r="E321" s="191">
        <v>35260</v>
      </c>
      <c r="F321" s="192" t="s">
        <v>1311</v>
      </c>
      <c r="G321" s="197" t="s">
        <v>1300</v>
      </c>
      <c r="H321" s="193" t="s">
        <v>233</v>
      </c>
      <c r="I321" s="194">
        <v>1850</v>
      </c>
      <c r="J321" s="195"/>
      <c r="K321" s="195"/>
      <c r="L321" s="196" t="s">
        <v>1538</v>
      </c>
    </row>
    <row r="322" spans="1:12" s="119" customFormat="1" ht="15" customHeight="1">
      <c r="A322" s="75">
        <v>319</v>
      </c>
      <c r="B322" s="204" t="str">
        <f t="shared" si="35"/>
        <v>UZUN-B3</v>
      </c>
      <c r="C322" s="190">
        <v>151</v>
      </c>
      <c r="D322" s="190"/>
      <c r="E322" s="191">
        <v>35296</v>
      </c>
      <c r="F322" s="192" t="s">
        <v>1299</v>
      </c>
      <c r="G322" s="197" t="s">
        <v>1300</v>
      </c>
      <c r="H322" s="193" t="s">
        <v>65</v>
      </c>
      <c r="I322" s="194">
        <v>430</v>
      </c>
      <c r="J322" s="195"/>
      <c r="K322" s="195"/>
      <c r="L322" s="196" t="s">
        <v>1538</v>
      </c>
    </row>
    <row r="323" spans="1:12" s="119" customFormat="1" ht="15" customHeight="1">
      <c r="A323" s="75">
        <v>320</v>
      </c>
      <c r="B323" s="204" t="str">
        <f t="shared" si="35"/>
        <v>ÜÇADIM-B3</v>
      </c>
      <c r="C323" s="190">
        <v>146</v>
      </c>
      <c r="D323" s="190"/>
      <c r="E323" s="191">
        <v>35237</v>
      </c>
      <c r="F323" s="192" t="s">
        <v>1306</v>
      </c>
      <c r="G323" s="197" t="s">
        <v>1300</v>
      </c>
      <c r="H323" s="193" t="s">
        <v>215</v>
      </c>
      <c r="I323" s="194">
        <v>850</v>
      </c>
      <c r="J323" s="195"/>
      <c r="K323" s="195"/>
      <c r="L323" s="196" t="s">
        <v>1538</v>
      </c>
    </row>
    <row r="324" spans="1:12" s="119" customFormat="1" ht="15" customHeight="1">
      <c r="A324" s="75">
        <v>321</v>
      </c>
      <c r="B324" s="204" t="str">
        <f t="shared" si="35"/>
        <v>YüksekA-8</v>
      </c>
      <c r="C324" s="190">
        <v>152</v>
      </c>
      <c r="D324" s="190"/>
      <c r="E324" s="191">
        <v>34335</v>
      </c>
      <c r="F324" s="192" t="s">
        <v>1312</v>
      </c>
      <c r="G324" s="197" t="s">
        <v>1300</v>
      </c>
      <c r="H324" s="193" t="s">
        <v>1549</v>
      </c>
      <c r="I324" s="194" t="s">
        <v>1473</v>
      </c>
      <c r="J324" s="195"/>
      <c r="K324" s="195"/>
      <c r="L324" s="196">
        <v>8</v>
      </c>
    </row>
    <row r="325" spans="1:12" s="119" customFormat="1" ht="15" customHeight="1">
      <c r="A325" s="75">
        <v>322</v>
      </c>
      <c r="B325" s="249" t="str">
        <f t="shared" si="35"/>
        <v>SIRIK-6</v>
      </c>
      <c r="C325" s="241">
        <v>143</v>
      </c>
      <c r="D325" s="241"/>
      <c r="E325" s="242">
        <v>34722</v>
      </c>
      <c r="F325" s="243" t="s">
        <v>1313</v>
      </c>
      <c r="G325" s="197" t="s">
        <v>1300</v>
      </c>
      <c r="H325" s="245" t="s">
        <v>216</v>
      </c>
      <c r="I325" s="246">
        <v>200</v>
      </c>
      <c r="J325" s="247"/>
      <c r="K325" s="247"/>
      <c r="L325" s="248">
        <v>6</v>
      </c>
    </row>
    <row r="326" spans="1:12" s="119" customFormat="1" ht="79.150000000000006" customHeight="1">
      <c r="A326" s="75">
        <v>323</v>
      </c>
      <c r="B326" s="249" t="str">
        <f t="shared" ref="B326:B335" si="36">CONCATENATE(H326,"-",J326,"-",K326)</f>
        <v>4X100M-2-2</v>
      </c>
      <c r="C326" s="241" t="s">
        <v>1978</v>
      </c>
      <c r="D326" s="241"/>
      <c r="E326" s="242" t="s">
        <v>1977</v>
      </c>
      <c r="F326" s="243" t="s">
        <v>1976</v>
      </c>
      <c r="G326" s="197" t="s">
        <v>1300</v>
      </c>
      <c r="H326" s="245" t="s">
        <v>234</v>
      </c>
      <c r="I326" s="246"/>
      <c r="J326" s="247" t="s">
        <v>1516</v>
      </c>
      <c r="K326" s="247" t="s">
        <v>1516</v>
      </c>
      <c r="L326" s="248"/>
    </row>
    <row r="327" spans="1:12" s="119" customFormat="1" ht="79.150000000000006" customHeight="1">
      <c r="A327" s="75">
        <v>324</v>
      </c>
      <c r="B327" s="204" t="str">
        <f t="shared" si="36"/>
        <v>4X400M-2-6</v>
      </c>
      <c r="C327" s="241" t="s">
        <v>2014</v>
      </c>
      <c r="D327" s="241"/>
      <c r="E327" s="242" t="s">
        <v>2013</v>
      </c>
      <c r="F327" s="243" t="s">
        <v>2012</v>
      </c>
      <c r="G327" s="197" t="s">
        <v>1300</v>
      </c>
      <c r="H327" s="245" t="s">
        <v>235</v>
      </c>
      <c r="I327" s="246"/>
      <c r="J327" s="247" t="s">
        <v>1516</v>
      </c>
      <c r="K327" s="247" t="s">
        <v>1519</v>
      </c>
      <c r="L327" s="248"/>
    </row>
    <row r="328" spans="1:12" s="119" customFormat="1" ht="15" customHeight="1">
      <c r="A328" s="75">
        <v>325</v>
      </c>
      <c r="B328" s="204" t="str">
        <f t="shared" si="36"/>
        <v>100M-5-2</v>
      </c>
      <c r="C328" s="190">
        <v>157</v>
      </c>
      <c r="D328" s="190"/>
      <c r="E328" s="191">
        <v>34403</v>
      </c>
      <c r="F328" s="192" t="s">
        <v>1314</v>
      </c>
      <c r="G328" s="197" t="s">
        <v>1315</v>
      </c>
      <c r="H328" s="193" t="s">
        <v>146</v>
      </c>
      <c r="I328" s="194"/>
      <c r="J328" s="195" t="s">
        <v>1518</v>
      </c>
      <c r="K328" s="195" t="s">
        <v>1516</v>
      </c>
      <c r="L328" s="196"/>
    </row>
    <row r="329" spans="1:12" s="119" customFormat="1" ht="15" customHeight="1">
      <c r="A329" s="75">
        <v>326</v>
      </c>
      <c r="B329" s="204" t="str">
        <f t="shared" si="36"/>
        <v>200M-5-3</v>
      </c>
      <c r="C329" s="190">
        <v>157</v>
      </c>
      <c r="D329" s="190"/>
      <c r="E329" s="191">
        <v>34403</v>
      </c>
      <c r="F329" s="192" t="s">
        <v>1314</v>
      </c>
      <c r="G329" s="197" t="s">
        <v>1315</v>
      </c>
      <c r="H329" s="193" t="s">
        <v>213</v>
      </c>
      <c r="I329" s="194"/>
      <c r="J329" s="195" t="s">
        <v>1518</v>
      </c>
      <c r="K329" s="195" t="s">
        <v>1517</v>
      </c>
      <c r="L329" s="196"/>
    </row>
    <row r="330" spans="1:12" s="119" customFormat="1" ht="15" customHeight="1">
      <c r="A330" s="75">
        <v>327</v>
      </c>
      <c r="B330" s="204" t="str">
        <f t="shared" si="36"/>
        <v>400M-2-5</v>
      </c>
      <c r="C330" s="190">
        <v>158</v>
      </c>
      <c r="D330" s="190"/>
      <c r="E330" s="191">
        <v>35152</v>
      </c>
      <c r="F330" s="192" t="s">
        <v>1316</v>
      </c>
      <c r="G330" s="197" t="s">
        <v>1315</v>
      </c>
      <c r="H330" s="193" t="s">
        <v>214</v>
      </c>
      <c r="I330" s="194"/>
      <c r="J330" s="195" t="s">
        <v>1516</v>
      </c>
      <c r="K330" s="195" t="s">
        <v>1518</v>
      </c>
      <c r="L330" s="196"/>
    </row>
    <row r="331" spans="1:12" s="119" customFormat="1" ht="15" customHeight="1">
      <c r="A331" s="75">
        <v>328</v>
      </c>
      <c r="B331" s="204" t="str">
        <f t="shared" si="36"/>
        <v>800M-2-6</v>
      </c>
      <c r="C331" s="190">
        <v>159</v>
      </c>
      <c r="D331" s="190"/>
      <c r="E331" s="191">
        <v>34217</v>
      </c>
      <c r="F331" s="192" t="s">
        <v>1317</v>
      </c>
      <c r="G331" s="197" t="s">
        <v>1315</v>
      </c>
      <c r="H331" s="193" t="s">
        <v>120</v>
      </c>
      <c r="I331" s="194"/>
      <c r="J331" s="195" t="s">
        <v>1516</v>
      </c>
      <c r="K331" s="195" t="s">
        <v>1519</v>
      </c>
      <c r="L331" s="196"/>
    </row>
    <row r="332" spans="1:12" s="119" customFormat="1" ht="15" customHeight="1">
      <c r="A332" s="75">
        <v>329</v>
      </c>
      <c r="B332" s="204" t="str">
        <f t="shared" si="36"/>
        <v>1500M-2-7</v>
      </c>
      <c r="C332" s="190">
        <v>159</v>
      </c>
      <c r="D332" s="190"/>
      <c r="E332" s="191">
        <v>34217</v>
      </c>
      <c r="F332" s="192" t="s">
        <v>1317</v>
      </c>
      <c r="G332" s="197" t="s">
        <v>1315</v>
      </c>
      <c r="H332" s="193" t="s">
        <v>204</v>
      </c>
      <c r="I332" s="194"/>
      <c r="J332" s="195" t="s">
        <v>1516</v>
      </c>
      <c r="K332" s="195" t="s">
        <v>1520</v>
      </c>
      <c r="L332" s="196"/>
    </row>
    <row r="333" spans="1:12" s="119" customFormat="1" ht="15" customHeight="1">
      <c r="A333" s="75">
        <v>330</v>
      </c>
      <c r="B333" s="204" t="str">
        <f t="shared" si="36"/>
        <v>3000M--</v>
      </c>
      <c r="C333" s="190"/>
      <c r="D333" s="190"/>
      <c r="E333" s="191"/>
      <c r="F333" s="192"/>
      <c r="G333" s="197" t="s">
        <v>1315</v>
      </c>
      <c r="H333" s="193" t="s">
        <v>230</v>
      </c>
      <c r="I333" s="194"/>
      <c r="J333" s="195"/>
      <c r="K333" s="195"/>
      <c r="L333" s="196"/>
    </row>
    <row r="334" spans="1:12" s="119" customFormat="1" ht="15" customHeight="1">
      <c r="A334" s="75">
        <v>331</v>
      </c>
      <c r="B334" s="204" t="str">
        <f t="shared" si="36"/>
        <v>100M.ENG--</v>
      </c>
      <c r="C334" s="190"/>
      <c r="D334" s="190"/>
      <c r="E334" s="191"/>
      <c r="F334" s="192"/>
      <c r="G334" s="197" t="s">
        <v>1315</v>
      </c>
      <c r="H334" s="193" t="s">
        <v>720</v>
      </c>
      <c r="I334" s="194"/>
      <c r="J334" s="195"/>
      <c r="K334" s="195"/>
      <c r="L334" s="196"/>
    </row>
    <row r="335" spans="1:12" s="119" customFormat="1" ht="15" customHeight="1">
      <c r="A335" s="75">
        <v>332</v>
      </c>
      <c r="B335" s="204" t="str">
        <f t="shared" si="36"/>
        <v>400M.ENG--</v>
      </c>
      <c r="C335" s="190"/>
      <c r="D335" s="190"/>
      <c r="E335" s="191"/>
      <c r="F335" s="192"/>
      <c r="G335" s="197" t="s">
        <v>1315</v>
      </c>
      <c r="H335" s="193" t="s">
        <v>229</v>
      </c>
      <c r="I335" s="194"/>
      <c r="J335" s="195"/>
      <c r="K335" s="195"/>
      <c r="L335" s="196"/>
    </row>
    <row r="336" spans="1:12" s="119" customFormat="1" ht="15" customHeight="1">
      <c r="A336" s="75">
        <v>333</v>
      </c>
      <c r="B336" s="204" t="str">
        <f t="shared" ref="B336:B343" si="37">CONCATENATE(H336,"-",L336)</f>
        <v>GÜLLEA-14</v>
      </c>
      <c r="C336" s="190">
        <v>160</v>
      </c>
      <c r="D336" s="190"/>
      <c r="E336" s="191">
        <v>34247</v>
      </c>
      <c r="F336" s="192" t="s">
        <v>1318</v>
      </c>
      <c r="G336" s="197" t="s">
        <v>1315</v>
      </c>
      <c r="H336" s="193" t="s">
        <v>1575</v>
      </c>
      <c r="I336" s="194"/>
      <c r="J336" s="195"/>
      <c r="K336" s="195"/>
      <c r="L336" s="196">
        <v>14</v>
      </c>
    </row>
    <row r="337" spans="1:12" s="119" customFormat="1" ht="15" customHeight="1">
      <c r="A337" s="75">
        <v>334</v>
      </c>
      <c r="B337" s="204" t="str">
        <f t="shared" si="37"/>
        <v>DİSK-a14</v>
      </c>
      <c r="C337" s="190">
        <v>160</v>
      </c>
      <c r="D337" s="190"/>
      <c r="E337" s="191">
        <v>34247</v>
      </c>
      <c r="F337" s="192" t="s">
        <v>1318</v>
      </c>
      <c r="G337" s="197" t="s">
        <v>1315</v>
      </c>
      <c r="H337" s="193" t="s">
        <v>206</v>
      </c>
      <c r="I337" s="194"/>
      <c r="J337" s="195"/>
      <c r="K337" s="195"/>
      <c r="L337" s="196" t="s">
        <v>1691</v>
      </c>
    </row>
    <row r="338" spans="1:12" s="119" customFormat="1" ht="15" customHeight="1">
      <c r="A338" s="75">
        <v>335</v>
      </c>
      <c r="B338" s="204" t="str">
        <f t="shared" si="37"/>
        <v>CİRİT-</v>
      </c>
      <c r="C338" s="190"/>
      <c r="D338" s="190"/>
      <c r="E338" s="191"/>
      <c r="F338" s="192"/>
      <c r="G338" s="197" t="s">
        <v>1315</v>
      </c>
      <c r="H338" s="193" t="s">
        <v>207</v>
      </c>
      <c r="I338" s="194"/>
      <c r="J338" s="195"/>
      <c r="K338" s="195"/>
      <c r="L338" s="196"/>
    </row>
    <row r="339" spans="1:12" s="119" customFormat="1" ht="15" customHeight="1">
      <c r="A339" s="75">
        <v>336</v>
      </c>
      <c r="B339" s="204" t="str">
        <f t="shared" si="37"/>
        <v>ÇEKİÇ-</v>
      </c>
      <c r="C339" s="190"/>
      <c r="D339" s="190"/>
      <c r="E339" s="191"/>
      <c r="F339" s="192"/>
      <c r="G339" s="197" t="s">
        <v>1315</v>
      </c>
      <c r="H339" s="193" t="s">
        <v>233</v>
      </c>
      <c r="I339" s="194"/>
      <c r="J339" s="195"/>
      <c r="K339" s="195"/>
      <c r="L339" s="196"/>
    </row>
    <row r="340" spans="1:12" s="119" customFormat="1" ht="15" customHeight="1">
      <c r="A340" s="75">
        <v>337</v>
      </c>
      <c r="B340" s="204" t="str">
        <f t="shared" si="37"/>
        <v>UZUN-A10</v>
      </c>
      <c r="C340" s="190">
        <v>161</v>
      </c>
      <c r="D340" s="190"/>
      <c r="E340" s="191">
        <v>33696</v>
      </c>
      <c r="F340" s="192" t="s">
        <v>1319</v>
      </c>
      <c r="G340" s="197" t="s">
        <v>1315</v>
      </c>
      <c r="H340" s="193" t="s">
        <v>65</v>
      </c>
      <c r="I340" s="194"/>
      <c r="J340" s="195"/>
      <c r="K340" s="195"/>
      <c r="L340" s="196" t="s">
        <v>1859</v>
      </c>
    </row>
    <row r="341" spans="1:12" s="119" customFormat="1" ht="15" customHeight="1">
      <c r="A341" s="75">
        <v>338</v>
      </c>
      <c r="B341" s="204" t="str">
        <f t="shared" si="37"/>
        <v>ÜÇADIM-</v>
      </c>
      <c r="C341" s="190"/>
      <c r="D341" s="190"/>
      <c r="E341" s="191"/>
      <c r="F341" s="192"/>
      <c r="G341" s="197" t="s">
        <v>1315</v>
      </c>
      <c r="H341" s="193" t="s">
        <v>215</v>
      </c>
      <c r="I341" s="194"/>
      <c r="J341" s="195"/>
      <c r="K341" s="195"/>
      <c r="L341" s="196"/>
    </row>
    <row r="342" spans="1:12" s="119" customFormat="1" ht="15" customHeight="1">
      <c r="A342" s="75">
        <v>339</v>
      </c>
      <c r="B342" s="204" t="str">
        <f t="shared" si="37"/>
        <v>YüksekA-9</v>
      </c>
      <c r="C342" s="190">
        <v>162</v>
      </c>
      <c r="D342" s="190"/>
      <c r="E342" s="191">
        <v>35082</v>
      </c>
      <c r="F342" s="192" t="s">
        <v>1320</v>
      </c>
      <c r="G342" s="197" t="s">
        <v>1315</v>
      </c>
      <c r="H342" s="193" t="s">
        <v>1549</v>
      </c>
      <c r="I342" s="194" t="s">
        <v>1473</v>
      </c>
      <c r="J342" s="195"/>
      <c r="K342" s="195"/>
      <c r="L342" s="196">
        <v>9</v>
      </c>
    </row>
    <row r="343" spans="1:12" s="119" customFormat="1" ht="15" customHeight="1">
      <c r="A343" s="75">
        <v>340</v>
      </c>
      <c r="B343" s="249" t="str">
        <f t="shared" si="37"/>
        <v>SIRIK-</v>
      </c>
      <c r="C343" s="241"/>
      <c r="D343" s="241"/>
      <c r="E343" s="242"/>
      <c r="F343" s="243"/>
      <c r="G343" s="197" t="s">
        <v>1315</v>
      </c>
      <c r="H343" s="245" t="s">
        <v>216</v>
      </c>
      <c r="I343" s="246"/>
      <c r="J343" s="247"/>
      <c r="K343" s="247"/>
      <c r="L343" s="248"/>
    </row>
    <row r="344" spans="1:12" s="119" customFormat="1" ht="52.9" customHeight="1">
      <c r="A344" s="75">
        <v>341</v>
      </c>
      <c r="B344" s="249" t="str">
        <f t="shared" ref="B344:B353" si="38">CONCATENATE(H344,"-",J344,"-",K344)</f>
        <v>4X100M-1-3</v>
      </c>
      <c r="C344" s="241" t="s">
        <v>1321</v>
      </c>
      <c r="D344" s="241"/>
      <c r="E344" s="242" t="s">
        <v>1322</v>
      </c>
      <c r="F344" s="243" t="s">
        <v>1323</v>
      </c>
      <c r="G344" s="197" t="s">
        <v>1315</v>
      </c>
      <c r="H344" s="245" t="s">
        <v>234</v>
      </c>
      <c r="I344" s="246"/>
      <c r="J344" s="247" t="s">
        <v>1515</v>
      </c>
      <c r="K344" s="247" t="s">
        <v>1517</v>
      </c>
      <c r="L344" s="248"/>
    </row>
    <row r="345" spans="1:12" s="119" customFormat="1" ht="52.9" customHeight="1">
      <c r="A345" s="75">
        <v>342</v>
      </c>
      <c r="B345" s="204" t="str">
        <f t="shared" si="38"/>
        <v>4X400M-1-2</v>
      </c>
      <c r="C345" s="241" t="s">
        <v>1324</v>
      </c>
      <c r="D345" s="241"/>
      <c r="E345" s="242"/>
      <c r="F345" s="243" t="s">
        <v>1325</v>
      </c>
      <c r="G345" s="197" t="s">
        <v>1315</v>
      </c>
      <c r="H345" s="245" t="s">
        <v>235</v>
      </c>
      <c r="I345" s="246"/>
      <c r="J345" s="247" t="s">
        <v>1515</v>
      </c>
      <c r="K345" s="247" t="s">
        <v>1516</v>
      </c>
      <c r="L345" s="248"/>
    </row>
    <row r="346" spans="1:12" s="119" customFormat="1" ht="15" customHeight="1">
      <c r="A346" s="75">
        <v>343</v>
      </c>
      <c r="B346" s="204" t="str">
        <f t="shared" si="38"/>
        <v>100M-4-5</v>
      </c>
      <c r="C346" s="190">
        <v>168</v>
      </c>
      <c r="D346" s="190"/>
      <c r="E346" s="191">
        <v>34157</v>
      </c>
      <c r="F346" s="192" t="s">
        <v>1326</v>
      </c>
      <c r="G346" s="197" t="s">
        <v>1327</v>
      </c>
      <c r="H346" s="193" t="s">
        <v>146</v>
      </c>
      <c r="I346" s="194" t="s">
        <v>1484</v>
      </c>
      <c r="J346" s="195" t="s">
        <v>1514</v>
      </c>
      <c r="K346" s="195" t="s">
        <v>1518</v>
      </c>
      <c r="L346" s="196"/>
    </row>
    <row r="347" spans="1:12" s="119" customFormat="1" ht="15" customHeight="1">
      <c r="A347" s="75">
        <v>344</v>
      </c>
      <c r="B347" s="204" t="str">
        <f t="shared" si="38"/>
        <v>200M-4-5</v>
      </c>
      <c r="C347" s="190">
        <v>168</v>
      </c>
      <c r="D347" s="190"/>
      <c r="E347" s="191">
        <v>34157</v>
      </c>
      <c r="F347" s="192" t="s">
        <v>1326</v>
      </c>
      <c r="G347" s="197" t="s">
        <v>1327</v>
      </c>
      <c r="H347" s="193" t="s">
        <v>213</v>
      </c>
      <c r="I347" s="194" t="s">
        <v>1485</v>
      </c>
      <c r="J347" s="195" t="s">
        <v>1514</v>
      </c>
      <c r="K347" s="195" t="s">
        <v>1518</v>
      </c>
      <c r="L347" s="196"/>
    </row>
    <row r="348" spans="1:12" s="119" customFormat="1" ht="15" customHeight="1">
      <c r="A348" s="75">
        <v>345</v>
      </c>
      <c r="B348" s="204" t="str">
        <f t="shared" si="38"/>
        <v>400M-2-3</v>
      </c>
      <c r="C348" s="190">
        <v>164</v>
      </c>
      <c r="D348" s="190"/>
      <c r="E348" s="191">
        <v>35092</v>
      </c>
      <c r="F348" s="192" t="s">
        <v>1328</v>
      </c>
      <c r="G348" s="197" t="s">
        <v>1327</v>
      </c>
      <c r="H348" s="193" t="s">
        <v>214</v>
      </c>
      <c r="I348" s="194" t="s">
        <v>1486</v>
      </c>
      <c r="J348" s="195" t="s">
        <v>1516</v>
      </c>
      <c r="K348" s="195" t="s">
        <v>1517</v>
      </c>
      <c r="L348" s="196"/>
    </row>
    <row r="349" spans="1:12" s="119" customFormat="1" ht="15" customHeight="1">
      <c r="A349" s="75">
        <v>346</v>
      </c>
      <c r="B349" s="204" t="str">
        <f t="shared" si="38"/>
        <v>800M-2-7</v>
      </c>
      <c r="C349" s="190">
        <v>164</v>
      </c>
      <c r="D349" s="190"/>
      <c r="E349" s="191">
        <v>35092</v>
      </c>
      <c r="F349" s="192" t="s">
        <v>1328</v>
      </c>
      <c r="G349" s="197" t="s">
        <v>1327</v>
      </c>
      <c r="H349" s="193" t="s">
        <v>120</v>
      </c>
      <c r="I349" s="194"/>
      <c r="J349" s="195" t="s">
        <v>1516</v>
      </c>
      <c r="K349" s="195" t="s">
        <v>1520</v>
      </c>
      <c r="L349" s="196"/>
    </row>
    <row r="350" spans="1:12" s="119" customFormat="1" ht="15" customHeight="1">
      <c r="A350" s="75">
        <v>347</v>
      </c>
      <c r="B350" s="204" t="str">
        <f t="shared" si="38"/>
        <v>1500M-2-8</v>
      </c>
      <c r="C350" s="190">
        <v>166</v>
      </c>
      <c r="D350" s="190"/>
      <c r="E350" s="191">
        <v>34549</v>
      </c>
      <c r="F350" s="192" t="s">
        <v>1329</v>
      </c>
      <c r="G350" s="197" t="s">
        <v>1327</v>
      </c>
      <c r="H350" s="193" t="s">
        <v>204</v>
      </c>
      <c r="I350" s="194"/>
      <c r="J350" s="195" t="s">
        <v>1516</v>
      </c>
      <c r="K350" s="195" t="s">
        <v>1521</v>
      </c>
      <c r="L350" s="196"/>
    </row>
    <row r="351" spans="1:12" s="119" customFormat="1" ht="15" customHeight="1">
      <c r="A351" s="75">
        <v>348</v>
      </c>
      <c r="B351" s="204" t="str">
        <f t="shared" si="38"/>
        <v>3000M-2-10</v>
      </c>
      <c r="C351" s="190">
        <v>166</v>
      </c>
      <c r="D351" s="190"/>
      <c r="E351" s="191">
        <v>34549</v>
      </c>
      <c r="F351" s="192" t="s">
        <v>1329</v>
      </c>
      <c r="G351" s="197" t="s">
        <v>1327</v>
      </c>
      <c r="H351" s="193" t="s">
        <v>230</v>
      </c>
      <c r="I351" s="194">
        <v>110000</v>
      </c>
      <c r="J351" s="195" t="s">
        <v>1516</v>
      </c>
      <c r="K351" s="195" t="s">
        <v>1523</v>
      </c>
      <c r="L351" s="196"/>
    </row>
    <row r="352" spans="1:12" s="119" customFormat="1" ht="15" customHeight="1">
      <c r="A352" s="75">
        <v>349</v>
      </c>
      <c r="B352" s="204" t="str">
        <f t="shared" si="38"/>
        <v>100M.ENG-4-5</v>
      </c>
      <c r="C352" s="190">
        <v>167</v>
      </c>
      <c r="D352" s="190"/>
      <c r="E352" s="191">
        <v>34906</v>
      </c>
      <c r="F352" s="192" t="s">
        <v>1330</v>
      </c>
      <c r="G352" s="197" t="s">
        <v>1327</v>
      </c>
      <c r="H352" s="193" t="s">
        <v>720</v>
      </c>
      <c r="I352" s="194"/>
      <c r="J352" s="195" t="s">
        <v>1514</v>
      </c>
      <c r="K352" s="195" t="s">
        <v>1518</v>
      </c>
      <c r="L352" s="196"/>
    </row>
    <row r="353" spans="1:12" s="119" customFormat="1" ht="15" customHeight="1">
      <c r="A353" s="75">
        <v>350</v>
      </c>
      <c r="B353" s="204" t="str">
        <f t="shared" si="38"/>
        <v>400M.ENG-2-1</v>
      </c>
      <c r="C353" s="190">
        <v>167</v>
      </c>
      <c r="D353" s="190"/>
      <c r="E353" s="191">
        <v>34906</v>
      </c>
      <c r="F353" s="192" t="s">
        <v>1330</v>
      </c>
      <c r="G353" s="197" t="s">
        <v>1327</v>
      </c>
      <c r="H353" s="193" t="s">
        <v>229</v>
      </c>
      <c r="I353" s="194"/>
      <c r="J353" s="195" t="s">
        <v>1516</v>
      </c>
      <c r="K353" s="195" t="s">
        <v>1515</v>
      </c>
      <c r="L353" s="196"/>
    </row>
    <row r="354" spans="1:12" s="119" customFormat="1" ht="15" customHeight="1">
      <c r="A354" s="75">
        <v>351</v>
      </c>
      <c r="B354" s="204" t="str">
        <f t="shared" ref="B354:B361" si="39">CONCATENATE(H354,"-",L354)</f>
        <v>GÜLLE-B11</v>
      </c>
      <c r="C354" s="190">
        <v>173</v>
      </c>
      <c r="D354" s="190"/>
      <c r="E354" s="191">
        <v>34880</v>
      </c>
      <c r="F354" s="192" t="s">
        <v>1331</v>
      </c>
      <c r="G354" s="197" t="s">
        <v>1327</v>
      </c>
      <c r="H354" s="193" t="s">
        <v>205</v>
      </c>
      <c r="I354" s="194"/>
      <c r="J354" s="195"/>
      <c r="K354" s="195"/>
      <c r="L354" s="196" t="s">
        <v>1539</v>
      </c>
    </row>
    <row r="355" spans="1:12" s="119" customFormat="1" ht="15" customHeight="1">
      <c r="A355" s="75">
        <v>352</v>
      </c>
      <c r="B355" s="204" t="str">
        <f t="shared" si="39"/>
        <v>DİSK-B11</v>
      </c>
      <c r="C355" s="190">
        <v>172</v>
      </c>
      <c r="D355" s="190"/>
      <c r="E355" s="191">
        <v>35377</v>
      </c>
      <c r="F355" s="192" t="s">
        <v>1332</v>
      </c>
      <c r="G355" s="197" t="s">
        <v>1327</v>
      </c>
      <c r="H355" s="193" t="s">
        <v>206</v>
      </c>
      <c r="I355" s="194"/>
      <c r="J355" s="195"/>
      <c r="K355" s="195"/>
      <c r="L355" s="196" t="s">
        <v>1539</v>
      </c>
    </row>
    <row r="356" spans="1:12" s="119" customFormat="1" ht="15" customHeight="1">
      <c r="A356" s="75">
        <v>353</v>
      </c>
      <c r="B356" s="204" t="str">
        <f t="shared" si="39"/>
        <v>CİRİT-B11</v>
      </c>
      <c r="C356" s="190">
        <v>173</v>
      </c>
      <c r="D356" s="190"/>
      <c r="E356" s="191">
        <v>34880</v>
      </c>
      <c r="F356" s="192" t="s">
        <v>1331</v>
      </c>
      <c r="G356" s="197" t="s">
        <v>1327</v>
      </c>
      <c r="H356" s="193" t="s">
        <v>207</v>
      </c>
      <c r="I356" s="194"/>
      <c r="J356" s="195"/>
      <c r="K356" s="195"/>
      <c r="L356" s="196" t="s">
        <v>1539</v>
      </c>
    </row>
    <row r="357" spans="1:12" s="119" customFormat="1" ht="15" customHeight="1">
      <c r="A357" s="75">
        <v>354</v>
      </c>
      <c r="B357" s="204" t="str">
        <f t="shared" si="39"/>
        <v>ÇEKİÇ-B11</v>
      </c>
      <c r="C357" s="190">
        <v>172</v>
      </c>
      <c r="D357" s="190"/>
      <c r="E357" s="191">
        <v>35377</v>
      </c>
      <c r="F357" s="192" t="s">
        <v>1332</v>
      </c>
      <c r="G357" s="197" t="s">
        <v>1327</v>
      </c>
      <c r="H357" s="193" t="s">
        <v>233</v>
      </c>
      <c r="I357" s="194"/>
      <c r="J357" s="195"/>
      <c r="K357" s="195"/>
      <c r="L357" s="196" t="s">
        <v>1539</v>
      </c>
    </row>
    <row r="358" spans="1:12" s="119" customFormat="1" ht="15" customHeight="1">
      <c r="A358" s="75">
        <v>355</v>
      </c>
      <c r="B358" s="204" t="str">
        <f t="shared" si="39"/>
        <v>UZUN-B11</v>
      </c>
      <c r="C358" s="190">
        <v>169</v>
      </c>
      <c r="D358" s="190"/>
      <c r="E358" s="191">
        <v>34576</v>
      </c>
      <c r="F358" s="192" t="s">
        <v>1333</v>
      </c>
      <c r="G358" s="197" t="s">
        <v>1327</v>
      </c>
      <c r="H358" s="193" t="s">
        <v>65</v>
      </c>
      <c r="I358" s="194"/>
      <c r="J358" s="195"/>
      <c r="K358" s="195"/>
      <c r="L358" s="196" t="s">
        <v>1539</v>
      </c>
    </row>
    <row r="359" spans="1:12" s="119" customFormat="1" ht="15" customHeight="1">
      <c r="A359" s="75">
        <v>356</v>
      </c>
      <c r="B359" s="204" t="str">
        <f t="shared" si="39"/>
        <v>ÜÇADIM-B11</v>
      </c>
      <c r="C359" s="190"/>
      <c r="D359" s="190"/>
      <c r="E359" s="191"/>
      <c r="F359" s="192"/>
      <c r="G359" s="197" t="s">
        <v>1327</v>
      </c>
      <c r="H359" s="193" t="s">
        <v>215</v>
      </c>
      <c r="I359" s="194"/>
      <c r="J359" s="195"/>
      <c r="K359" s="195"/>
      <c r="L359" s="196" t="s">
        <v>1539</v>
      </c>
    </row>
    <row r="360" spans="1:12" s="119" customFormat="1" ht="15" customHeight="1">
      <c r="A360" s="75">
        <v>357</v>
      </c>
      <c r="B360" s="204" t="str">
        <f t="shared" si="39"/>
        <v>YüksekA-</v>
      </c>
      <c r="C360" s="190"/>
      <c r="D360" s="190"/>
      <c r="E360" s="191"/>
      <c r="F360" s="192"/>
      <c r="G360" s="197" t="s">
        <v>1327</v>
      </c>
      <c r="H360" s="193" t="s">
        <v>1549</v>
      </c>
      <c r="I360" s="194"/>
      <c r="J360" s="195"/>
      <c r="K360" s="195"/>
      <c r="L360" s="196"/>
    </row>
    <row r="361" spans="1:12" s="119" customFormat="1" ht="15" customHeight="1">
      <c r="A361" s="75">
        <v>358</v>
      </c>
      <c r="B361" s="249" t="str">
        <f t="shared" si="39"/>
        <v>SIRIK-</v>
      </c>
      <c r="C361" s="190"/>
      <c r="D361" s="241"/>
      <c r="E361" s="242"/>
      <c r="F361" s="243"/>
      <c r="G361" s="197" t="s">
        <v>1327</v>
      </c>
      <c r="H361" s="245" t="s">
        <v>216</v>
      </c>
      <c r="I361" s="246"/>
      <c r="J361" s="247"/>
      <c r="K361" s="247"/>
      <c r="L361" s="248"/>
    </row>
    <row r="362" spans="1:12" s="119" customFormat="1" ht="79.150000000000006" customHeight="1">
      <c r="A362" s="75">
        <v>359</v>
      </c>
      <c r="B362" s="249" t="str">
        <f t="shared" ref="B362:B371" si="40">CONCATENATE(H362,"-",J362,"-",K362)</f>
        <v>4X100M-2-1</v>
      </c>
      <c r="C362" s="190" t="s">
        <v>1947</v>
      </c>
      <c r="D362" s="241"/>
      <c r="E362" s="242" t="s">
        <v>1946</v>
      </c>
      <c r="F362" s="243" t="s">
        <v>1945</v>
      </c>
      <c r="G362" s="197" t="s">
        <v>1327</v>
      </c>
      <c r="H362" s="245" t="s">
        <v>234</v>
      </c>
      <c r="I362" s="246"/>
      <c r="J362" s="247" t="s">
        <v>1516</v>
      </c>
      <c r="K362" s="247" t="s">
        <v>1515</v>
      </c>
      <c r="L362" s="248"/>
    </row>
    <row r="363" spans="1:12" s="119" customFormat="1" ht="66" customHeight="1">
      <c r="A363" s="75">
        <v>360</v>
      </c>
      <c r="B363" s="204" t="str">
        <f t="shared" si="40"/>
        <v>4X400M-2-5</v>
      </c>
      <c r="C363" s="241" t="s">
        <v>2006</v>
      </c>
      <c r="D363" s="241"/>
      <c r="E363" s="242" t="s">
        <v>2005</v>
      </c>
      <c r="F363" s="243" t="s">
        <v>2004</v>
      </c>
      <c r="G363" s="197" t="s">
        <v>1327</v>
      </c>
      <c r="H363" s="245" t="s">
        <v>235</v>
      </c>
      <c r="I363" s="246"/>
      <c r="J363" s="247" t="s">
        <v>1516</v>
      </c>
      <c r="K363" s="247" t="s">
        <v>1518</v>
      </c>
      <c r="L363" s="248"/>
    </row>
    <row r="364" spans="1:12" s="119" customFormat="1" ht="15" customHeight="1">
      <c r="A364" s="75">
        <v>361</v>
      </c>
      <c r="B364" s="204" t="str">
        <f t="shared" si="40"/>
        <v>100M-1-5</v>
      </c>
      <c r="C364" s="190">
        <v>182</v>
      </c>
      <c r="D364" s="190"/>
      <c r="E364" s="191">
        <v>35383</v>
      </c>
      <c r="F364" s="192" t="s">
        <v>1334</v>
      </c>
      <c r="G364" s="197" t="s">
        <v>1335</v>
      </c>
      <c r="H364" s="193" t="s">
        <v>146</v>
      </c>
      <c r="I364" s="194"/>
      <c r="J364" s="195" t="s">
        <v>1515</v>
      </c>
      <c r="K364" s="195" t="s">
        <v>1518</v>
      </c>
      <c r="L364" s="196"/>
    </row>
    <row r="365" spans="1:12" s="119" customFormat="1" ht="15" customHeight="1">
      <c r="A365" s="75">
        <v>362</v>
      </c>
      <c r="B365" s="204" t="str">
        <f t="shared" si="40"/>
        <v>200M-1-5</v>
      </c>
      <c r="C365" s="190">
        <v>183</v>
      </c>
      <c r="D365" s="190"/>
      <c r="E365" s="191">
        <v>35339</v>
      </c>
      <c r="F365" s="192" t="s">
        <v>1336</v>
      </c>
      <c r="G365" s="197" t="s">
        <v>1335</v>
      </c>
      <c r="H365" s="193" t="s">
        <v>213</v>
      </c>
      <c r="I365" s="194"/>
      <c r="J365" s="195" t="s">
        <v>1515</v>
      </c>
      <c r="K365" s="195" t="s">
        <v>1518</v>
      </c>
      <c r="L365" s="196"/>
    </row>
    <row r="366" spans="1:12" s="119" customFormat="1" ht="15" customHeight="1">
      <c r="A366" s="75">
        <v>363</v>
      </c>
      <c r="B366" s="204" t="str">
        <f t="shared" si="40"/>
        <v>400M-2-1</v>
      </c>
      <c r="C366" s="190">
        <v>183</v>
      </c>
      <c r="D366" s="190"/>
      <c r="E366" s="191">
        <v>35065</v>
      </c>
      <c r="F366" s="192" t="s">
        <v>1336</v>
      </c>
      <c r="G366" s="197" t="s">
        <v>1335</v>
      </c>
      <c r="H366" s="193" t="s">
        <v>214</v>
      </c>
      <c r="I366" s="194"/>
      <c r="J366" s="195" t="s">
        <v>1516</v>
      </c>
      <c r="K366" s="195" t="s">
        <v>1515</v>
      </c>
      <c r="L366" s="196"/>
    </row>
    <row r="367" spans="1:12" s="119" customFormat="1" ht="15" customHeight="1">
      <c r="A367" s="75">
        <v>364</v>
      </c>
      <c r="B367" s="204" t="str">
        <f t="shared" si="40"/>
        <v>800M-4-1</v>
      </c>
      <c r="C367" s="190">
        <v>174</v>
      </c>
      <c r="D367" s="190"/>
      <c r="E367" s="191">
        <v>34737</v>
      </c>
      <c r="F367" s="192" t="s">
        <v>1337</v>
      </c>
      <c r="G367" s="197" t="s">
        <v>1335</v>
      </c>
      <c r="H367" s="193" t="s">
        <v>120</v>
      </c>
      <c r="I367" s="194"/>
      <c r="J367" s="195" t="s">
        <v>1514</v>
      </c>
      <c r="K367" s="195" t="s">
        <v>1515</v>
      </c>
      <c r="L367" s="196"/>
    </row>
    <row r="368" spans="1:12" s="119" customFormat="1" ht="15" customHeight="1">
      <c r="A368" s="75">
        <v>365</v>
      </c>
      <c r="B368" s="204" t="str">
        <f t="shared" si="40"/>
        <v>1500M-1-12</v>
      </c>
      <c r="C368" s="190">
        <v>175</v>
      </c>
      <c r="D368" s="190"/>
      <c r="E368" s="191">
        <v>34029</v>
      </c>
      <c r="F368" s="192" t="s">
        <v>1338</v>
      </c>
      <c r="G368" s="197" t="s">
        <v>1335</v>
      </c>
      <c r="H368" s="193" t="s">
        <v>204</v>
      </c>
      <c r="I368" s="194">
        <v>45120</v>
      </c>
      <c r="J368" s="195" t="s">
        <v>1515</v>
      </c>
      <c r="K368" s="195" t="s">
        <v>1525</v>
      </c>
      <c r="L368" s="196"/>
    </row>
    <row r="369" spans="1:12" s="119" customFormat="1" ht="15" customHeight="1">
      <c r="A369" s="75">
        <v>366</v>
      </c>
      <c r="B369" s="204" t="str">
        <f t="shared" si="40"/>
        <v>3000M-2-5</v>
      </c>
      <c r="C369" s="190">
        <v>175</v>
      </c>
      <c r="D369" s="190"/>
      <c r="E369" s="191">
        <v>34029</v>
      </c>
      <c r="F369" s="192" t="s">
        <v>1338</v>
      </c>
      <c r="G369" s="197" t="s">
        <v>1335</v>
      </c>
      <c r="H369" s="193" t="s">
        <v>230</v>
      </c>
      <c r="I369" s="194">
        <v>100544</v>
      </c>
      <c r="J369" s="195" t="s">
        <v>1516</v>
      </c>
      <c r="K369" s="195" t="s">
        <v>1518</v>
      </c>
      <c r="L369" s="196"/>
    </row>
    <row r="370" spans="1:12" s="119" customFormat="1" ht="15" customHeight="1">
      <c r="A370" s="75">
        <v>367</v>
      </c>
      <c r="B370" s="204" t="str">
        <f t="shared" si="40"/>
        <v>100M.ENG-1-5</v>
      </c>
      <c r="C370" s="190">
        <v>179</v>
      </c>
      <c r="D370" s="190"/>
      <c r="E370" s="191">
        <v>35360</v>
      </c>
      <c r="F370" s="192" t="s">
        <v>1339</v>
      </c>
      <c r="G370" s="197" t="s">
        <v>1335</v>
      </c>
      <c r="H370" s="193" t="s">
        <v>720</v>
      </c>
      <c r="I370" s="194"/>
      <c r="J370" s="195" t="s">
        <v>1515</v>
      </c>
      <c r="K370" s="195" t="s">
        <v>1518</v>
      </c>
      <c r="L370" s="196"/>
    </row>
    <row r="371" spans="1:12" s="119" customFormat="1" ht="15" customHeight="1">
      <c r="A371" s="75">
        <v>368</v>
      </c>
      <c r="B371" s="204" t="str">
        <f t="shared" si="40"/>
        <v>400M.ENG-4-3</v>
      </c>
      <c r="C371" s="190">
        <v>181</v>
      </c>
      <c r="D371" s="190"/>
      <c r="E371" s="191">
        <v>34499</v>
      </c>
      <c r="F371" s="192" t="s">
        <v>1340</v>
      </c>
      <c r="G371" s="197" t="s">
        <v>1335</v>
      </c>
      <c r="H371" s="193" t="s">
        <v>229</v>
      </c>
      <c r="I371" s="194"/>
      <c r="J371" s="195" t="s">
        <v>1514</v>
      </c>
      <c r="K371" s="195" t="s">
        <v>1517</v>
      </c>
      <c r="L371" s="196"/>
    </row>
    <row r="372" spans="1:12" s="119" customFormat="1" ht="15" customHeight="1">
      <c r="A372" s="75">
        <v>369</v>
      </c>
      <c r="B372" s="204" t="str">
        <f t="shared" ref="B372:B379" si="41">CONCATENATE(H372,"-",L372)</f>
        <v>GÜLLE-A5</v>
      </c>
      <c r="C372" s="190">
        <v>180</v>
      </c>
      <c r="D372" s="190"/>
      <c r="E372" s="191">
        <v>35404</v>
      </c>
      <c r="F372" s="192" t="s">
        <v>1341</v>
      </c>
      <c r="G372" s="197" t="s">
        <v>1335</v>
      </c>
      <c r="H372" s="193" t="s">
        <v>205</v>
      </c>
      <c r="I372" s="194"/>
      <c r="J372" s="195"/>
      <c r="K372" s="195"/>
      <c r="L372" s="196" t="s">
        <v>1540</v>
      </c>
    </row>
    <row r="373" spans="1:12" s="119" customFormat="1" ht="15" customHeight="1">
      <c r="A373" s="75">
        <v>370</v>
      </c>
      <c r="B373" s="204" t="str">
        <f t="shared" si="41"/>
        <v>DİSK-A5</v>
      </c>
      <c r="C373" s="190">
        <v>176</v>
      </c>
      <c r="D373" s="190"/>
      <c r="E373" s="191">
        <v>33811</v>
      </c>
      <c r="F373" s="192" t="s">
        <v>1342</v>
      </c>
      <c r="G373" s="197" t="s">
        <v>1335</v>
      </c>
      <c r="H373" s="193" t="s">
        <v>206</v>
      </c>
      <c r="I373" s="194"/>
      <c r="J373" s="195"/>
      <c r="K373" s="195"/>
      <c r="L373" s="196" t="s">
        <v>1540</v>
      </c>
    </row>
    <row r="374" spans="1:12" s="119" customFormat="1" ht="15" customHeight="1">
      <c r="A374" s="75">
        <v>371</v>
      </c>
      <c r="B374" s="204" t="str">
        <f t="shared" si="41"/>
        <v>CİRİT-A5</v>
      </c>
      <c r="C374" s="190">
        <v>180</v>
      </c>
      <c r="D374" s="190"/>
      <c r="E374" s="191">
        <v>35404</v>
      </c>
      <c r="F374" s="192" t="s">
        <v>1341</v>
      </c>
      <c r="G374" s="197" t="s">
        <v>1335</v>
      </c>
      <c r="H374" s="193" t="s">
        <v>207</v>
      </c>
      <c r="I374" s="194"/>
      <c r="J374" s="195"/>
      <c r="K374" s="195"/>
      <c r="L374" s="196" t="s">
        <v>1540</v>
      </c>
    </row>
    <row r="375" spans="1:12" s="119" customFormat="1" ht="15" customHeight="1">
      <c r="A375" s="75">
        <v>372</v>
      </c>
      <c r="B375" s="204" t="str">
        <f t="shared" si="41"/>
        <v>ÇEKİÇ-A5</v>
      </c>
      <c r="C375" s="190">
        <v>176</v>
      </c>
      <c r="D375" s="190"/>
      <c r="E375" s="191">
        <v>33811</v>
      </c>
      <c r="F375" s="192" t="s">
        <v>1342</v>
      </c>
      <c r="G375" s="197" t="s">
        <v>1335</v>
      </c>
      <c r="H375" s="193" t="s">
        <v>233</v>
      </c>
      <c r="I375" s="194"/>
      <c r="J375" s="195"/>
      <c r="K375" s="195"/>
      <c r="L375" s="196" t="s">
        <v>1540</v>
      </c>
    </row>
    <row r="376" spans="1:12" s="119" customFormat="1" ht="15" customHeight="1">
      <c r="A376" s="75">
        <v>373</v>
      </c>
      <c r="B376" s="204" t="str">
        <f t="shared" si="41"/>
        <v>UZUN-A5</v>
      </c>
      <c r="C376" s="190">
        <v>177</v>
      </c>
      <c r="D376" s="190"/>
      <c r="E376" s="191">
        <v>34844</v>
      </c>
      <c r="F376" s="192" t="s">
        <v>1343</v>
      </c>
      <c r="G376" s="197" t="s">
        <v>1335</v>
      </c>
      <c r="H376" s="193" t="s">
        <v>65</v>
      </c>
      <c r="I376" s="194"/>
      <c r="J376" s="195"/>
      <c r="K376" s="195"/>
      <c r="L376" s="196" t="s">
        <v>1540</v>
      </c>
    </row>
    <row r="377" spans="1:12" s="119" customFormat="1" ht="15" customHeight="1">
      <c r="A377" s="75">
        <v>374</v>
      </c>
      <c r="B377" s="204" t="str">
        <f t="shared" si="41"/>
        <v>ÜÇADIM-A5</v>
      </c>
      <c r="C377" s="190">
        <v>180</v>
      </c>
      <c r="D377" s="190"/>
      <c r="E377" s="191">
        <v>34844</v>
      </c>
      <c r="F377" s="192" t="s">
        <v>1343</v>
      </c>
      <c r="G377" s="197" t="s">
        <v>1335</v>
      </c>
      <c r="H377" s="193" t="s">
        <v>215</v>
      </c>
      <c r="I377" s="194"/>
      <c r="J377" s="195"/>
      <c r="K377" s="195"/>
      <c r="L377" s="196" t="s">
        <v>1540</v>
      </c>
    </row>
    <row r="378" spans="1:12" s="119" customFormat="1" ht="15" customHeight="1">
      <c r="A378" s="75">
        <v>375</v>
      </c>
      <c r="B378" s="204" t="str">
        <f t="shared" si="41"/>
        <v>YüksekA-10</v>
      </c>
      <c r="C378" s="190">
        <v>178</v>
      </c>
      <c r="D378" s="190"/>
      <c r="E378" s="191">
        <v>34948</v>
      </c>
      <c r="F378" s="192" t="s">
        <v>1344</v>
      </c>
      <c r="G378" s="197" t="s">
        <v>1335</v>
      </c>
      <c r="H378" s="193" t="s">
        <v>1549</v>
      </c>
      <c r="I378" s="194" t="s">
        <v>1473</v>
      </c>
      <c r="J378" s="195"/>
      <c r="K378" s="195"/>
      <c r="L378" s="196">
        <v>10</v>
      </c>
    </row>
    <row r="379" spans="1:12" s="119" customFormat="1" ht="15" customHeight="1">
      <c r="A379" s="75">
        <v>376</v>
      </c>
      <c r="B379" s="249" t="str">
        <f t="shared" si="41"/>
        <v>SIRIK-7</v>
      </c>
      <c r="C379" s="241">
        <v>178</v>
      </c>
      <c r="D379" s="241"/>
      <c r="E379" s="242">
        <v>34948</v>
      </c>
      <c r="F379" s="243" t="s">
        <v>1344</v>
      </c>
      <c r="G379" s="197" t="s">
        <v>1335</v>
      </c>
      <c r="H379" s="245" t="s">
        <v>216</v>
      </c>
      <c r="I379" s="246"/>
      <c r="J379" s="247"/>
      <c r="K379" s="247"/>
      <c r="L379" s="248">
        <v>7</v>
      </c>
    </row>
    <row r="380" spans="1:12" s="119" customFormat="1" ht="52.9" customHeight="1">
      <c r="A380" s="75">
        <v>377</v>
      </c>
      <c r="B380" s="249" t="str">
        <f t="shared" ref="B380:B389" si="42">CONCATENATE(H380,"-",J380,"-",K380)</f>
        <v>4X100M-4-1</v>
      </c>
      <c r="C380" s="241" t="s">
        <v>1345</v>
      </c>
      <c r="D380" s="241"/>
      <c r="E380" s="242" t="s">
        <v>1346</v>
      </c>
      <c r="F380" s="243" t="s">
        <v>1347</v>
      </c>
      <c r="G380" s="197" t="s">
        <v>1335</v>
      </c>
      <c r="H380" s="245" t="s">
        <v>234</v>
      </c>
      <c r="I380" s="246"/>
      <c r="J380" s="247" t="s">
        <v>1514</v>
      </c>
      <c r="K380" s="247" t="s">
        <v>1515</v>
      </c>
      <c r="L380" s="248"/>
    </row>
    <row r="381" spans="1:12" s="119" customFormat="1" ht="79.150000000000006" customHeight="1">
      <c r="A381" s="75">
        <v>378</v>
      </c>
      <c r="B381" s="204" t="str">
        <f t="shared" si="42"/>
        <v>4X400M-4-1</v>
      </c>
      <c r="C381" s="241" t="s">
        <v>2054</v>
      </c>
      <c r="D381" s="241"/>
      <c r="E381" s="242" t="s">
        <v>2053</v>
      </c>
      <c r="F381" s="243" t="s">
        <v>2052</v>
      </c>
      <c r="G381" s="197" t="s">
        <v>1335</v>
      </c>
      <c r="H381" s="245" t="s">
        <v>235</v>
      </c>
      <c r="I381" s="246"/>
      <c r="J381" s="247" t="s">
        <v>1514</v>
      </c>
      <c r="K381" s="247" t="s">
        <v>1515</v>
      </c>
      <c r="L381" s="248"/>
    </row>
    <row r="382" spans="1:12" s="119" customFormat="1" ht="15" customHeight="1">
      <c r="A382" s="75">
        <v>379</v>
      </c>
      <c r="B382" s="204" t="str">
        <f t="shared" si="42"/>
        <v>100M-5-3</v>
      </c>
      <c r="C382" s="190">
        <v>184</v>
      </c>
      <c r="D382" s="190"/>
      <c r="E382" s="191">
        <v>34363</v>
      </c>
      <c r="F382" s="192" t="s">
        <v>1348</v>
      </c>
      <c r="G382" s="197" t="s">
        <v>1349</v>
      </c>
      <c r="H382" s="193" t="s">
        <v>146</v>
      </c>
      <c r="I382" s="194">
        <v>1300</v>
      </c>
      <c r="J382" s="195" t="s">
        <v>1518</v>
      </c>
      <c r="K382" s="195" t="s">
        <v>1517</v>
      </c>
      <c r="L382" s="196"/>
    </row>
    <row r="383" spans="1:12" s="119" customFormat="1" ht="15" customHeight="1">
      <c r="A383" s="75">
        <v>380</v>
      </c>
      <c r="B383" s="204" t="str">
        <f t="shared" si="42"/>
        <v>200M--</v>
      </c>
      <c r="C383" s="190"/>
      <c r="D383" s="190"/>
      <c r="E383" s="191"/>
      <c r="F383" s="192"/>
      <c r="G383" s="197" t="s">
        <v>1349</v>
      </c>
      <c r="H383" s="193" t="s">
        <v>213</v>
      </c>
      <c r="I383" s="194"/>
      <c r="J383" s="195"/>
      <c r="K383" s="195"/>
      <c r="L383" s="196"/>
    </row>
    <row r="384" spans="1:12" s="119" customFormat="1" ht="15" customHeight="1">
      <c r="A384" s="75">
        <v>381</v>
      </c>
      <c r="B384" s="204" t="str">
        <f t="shared" si="42"/>
        <v>400M--</v>
      </c>
      <c r="C384" s="190"/>
      <c r="D384" s="190"/>
      <c r="E384" s="191"/>
      <c r="F384" s="192"/>
      <c r="G384" s="197" t="s">
        <v>1349</v>
      </c>
      <c r="H384" s="193" t="s">
        <v>214</v>
      </c>
      <c r="I384" s="194"/>
      <c r="J384" s="195"/>
      <c r="K384" s="195"/>
      <c r="L384" s="196"/>
    </row>
    <row r="385" spans="1:12" s="119" customFormat="1" ht="15" customHeight="1">
      <c r="A385" s="75">
        <v>382</v>
      </c>
      <c r="B385" s="204" t="str">
        <f t="shared" si="42"/>
        <v>800M--</v>
      </c>
      <c r="C385" s="190"/>
      <c r="D385" s="190"/>
      <c r="E385" s="191"/>
      <c r="F385" s="192"/>
      <c r="G385" s="197" t="s">
        <v>1349</v>
      </c>
      <c r="H385" s="193" t="s">
        <v>120</v>
      </c>
      <c r="I385" s="194"/>
      <c r="J385" s="195"/>
      <c r="K385" s="195"/>
      <c r="L385" s="196"/>
    </row>
    <row r="386" spans="1:12" s="119" customFormat="1" ht="15" customHeight="1">
      <c r="A386" s="75">
        <v>383</v>
      </c>
      <c r="B386" s="204" t="str">
        <f t="shared" si="42"/>
        <v>1500M--</v>
      </c>
      <c r="C386" s="190"/>
      <c r="D386" s="190"/>
      <c r="E386" s="191"/>
      <c r="F386" s="192"/>
      <c r="G386" s="197" t="s">
        <v>1349</v>
      </c>
      <c r="H386" s="193" t="s">
        <v>204</v>
      </c>
      <c r="I386" s="194"/>
      <c r="J386" s="195"/>
      <c r="K386" s="195"/>
      <c r="L386" s="196"/>
    </row>
    <row r="387" spans="1:12" s="119" customFormat="1" ht="15" customHeight="1">
      <c r="A387" s="75">
        <v>384</v>
      </c>
      <c r="B387" s="204" t="str">
        <f t="shared" si="42"/>
        <v>3000M--</v>
      </c>
      <c r="C387" s="190"/>
      <c r="D387" s="190"/>
      <c r="E387" s="191"/>
      <c r="F387" s="192"/>
      <c r="G387" s="197" t="s">
        <v>1349</v>
      </c>
      <c r="H387" s="193" t="s">
        <v>230</v>
      </c>
      <c r="I387" s="194"/>
      <c r="J387" s="195"/>
      <c r="K387" s="195"/>
      <c r="L387" s="196"/>
    </row>
    <row r="388" spans="1:12" s="119" customFormat="1" ht="15" customHeight="1">
      <c r="A388" s="75">
        <v>385</v>
      </c>
      <c r="B388" s="204" t="str">
        <f t="shared" si="42"/>
        <v>100M.ENG--</v>
      </c>
      <c r="C388" s="190"/>
      <c r="D388" s="190"/>
      <c r="E388" s="191"/>
      <c r="F388" s="192"/>
      <c r="G388" s="197" t="s">
        <v>1349</v>
      </c>
      <c r="H388" s="193" t="s">
        <v>720</v>
      </c>
      <c r="I388" s="194"/>
      <c r="J388" s="195"/>
      <c r="K388" s="195"/>
      <c r="L388" s="196"/>
    </row>
    <row r="389" spans="1:12" s="119" customFormat="1" ht="15" customHeight="1">
      <c r="A389" s="75">
        <v>386</v>
      </c>
      <c r="B389" s="204" t="str">
        <f t="shared" si="42"/>
        <v>400M.ENG--</v>
      </c>
      <c r="C389" s="190"/>
      <c r="D389" s="190"/>
      <c r="E389" s="191"/>
      <c r="F389" s="192"/>
      <c r="G389" s="197" t="s">
        <v>1349</v>
      </c>
      <c r="H389" s="193" t="s">
        <v>229</v>
      </c>
      <c r="I389" s="194"/>
      <c r="J389" s="195"/>
      <c r="K389" s="195"/>
      <c r="L389" s="196"/>
    </row>
    <row r="390" spans="1:12" s="119" customFormat="1" ht="15" customHeight="1">
      <c r="A390" s="75">
        <v>387</v>
      </c>
      <c r="B390" s="204" t="str">
        <f t="shared" ref="B390:B397" si="43">CONCATENATE(H390,"-",L390)</f>
        <v>GÜLLE-</v>
      </c>
      <c r="C390" s="190"/>
      <c r="D390" s="190"/>
      <c r="E390" s="191"/>
      <c r="F390" s="192"/>
      <c r="G390" s="197" t="s">
        <v>1349</v>
      </c>
      <c r="H390" s="193" t="s">
        <v>205</v>
      </c>
      <c r="I390" s="194"/>
      <c r="J390" s="195"/>
      <c r="K390" s="195"/>
      <c r="L390" s="196"/>
    </row>
    <row r="391" spans="1:12" s="119" customFormat="1" ht="15" customHeight="1">
      <c r="A391" s="75">
        <v>388</v>
      </c>
      <c r="B391" s="204" t="str">
        <f t="shared" si="43"/>
        <v>DİSK-</v>
      </c>
      <c r="C391" s="190"/>
      <c r="D391" s="190"/>
      <c r="E391" s="191"/>
      <c r="F391" s="192"/>
      <c r="G391" s="197" t="s">
        <v>1349</v>
      </c>
      <c r="H391" s="193" t="s">
        <v>206</v>
      </c>
      <c r="I391" s="194"/>
      <c r="J391" s="195"/>
      <c r="K391" s="195"/>
      <c r="L391" s="196"/>
    </row>
    <row r="392" spans="1:12" s="119" customFormat="1" ht="15" customHeight="1">
      <c r="A392" s="75">
        <v>389</v>
      </c>
      <c r="B392" s="204" t="str">
        <f t="shared" si="43"/>
        <v>CİRİT-</v>
      </c>
      <c r="C392" s="190"/>
      <c r="D392" s="190"/>
      <c r="E392" s="191"/>
      <c r="F392" s="192"/>
      <c r="G392" s="197" t="s">
        <v>1349</v>
      </c>
      <c r="H392" s="193" t="s">
        <v>207</v>
      </c>
      <c r="I392" s="194"/>
      <c r="J392" s="195"/>
      <c r="K392" s="195"/>
      <c r="L392" s="196"/>
    </row>
    <row r="393" spans="1:12" s="119" customFormat="1" ht="15" customHeight="1">
      <c r="A393" s="75">
        <v>390</v>
      </c>
      <c r="B393" s="204" t="str">
        <f t="shared" si="43"/>
        <v>ÇEKİÇ-</v>
      </c>
      <c r="C393" s="190"/>
      <c r="D393" s="190"/>
      <c r="E393" s="191"/>
      <c r="F393" s="192"/>
      <c r="G393" s="197" t="s">
        <v>1349</v>
      </c>
      <c r="H393" s="193" t="s">
        <v>233</v>
      </c>
      <c r="I393" s="194"/>
      <c r="J393" s="195"/>
      <c r="K393" s="195"/>
      <c r="L393" s="196"/>
    </row>
    <row r="394" spans="1:12" s="119" customFormat="1" ht="15" customHeight="1">
      <c r="A394" s="75">
        <v>391</v>
      </c>
      <c r="B394" s="204" t="str">
        <f t="shared" si="43"/>
        <v>UZUN-</v>
      </c>
      <c r="C394" s="190"/>
      <c r="D394" s="190"/>
      <c r="E394" s="191"/>
      <c r="F394" s="192"/>
      <c r="G394" s="197" t="s">
        <v>1349</v>
      </c>
      <c r="H394" s="193" t="s">
        <v>65</v>
      </c>
      <c r="I394" s="194"/>
      <c r="J394" s="195"/>
      <c r="K394" s="195"/>
      <c r="L394" s="196"/>
    </row>
    <row r="395" spans="1:12" s="119" customFormat="1" ht="15" customHeight="1">
      <c r="A395" s="75">
        <v>392</v>
      </c>
      <c r="B395" s="204" t="str">
        <f t="shared" si="43"/>
        <v>ÜÇADIM-</v>
      </c>
      <c r="C395" s="190"/>
      <c r="D395" s="190"/>
      <c r="E395" s="191"/>
      <c r="F395" s="192"/>
      <c r="G395" s="197" t="s">
        <v>1349</v>
      </c>
      <c r="H395" s="193" t="s">
        <v>215</v>
      </c>
      <c r="I395" s="194"/>
      <c r="J395" s="195"/>
      <c r="K395" s="195"/>
      <c r="L395" s="196"/>
    </row>
    <row r="396" spans="1:12" s="119" customFormat="1" ht="15" customHeight="1">
      <c r="A396" s="75">
        <v>393</v>
      </c>
      <c r="B396" s="204" t="str">
        <f t="shared" si="43"/>
        <v>YüksekA-</v>
      </c>
      <c r="C396" s="190"/>
      <c r="D396" s="190"/>
      <c r="E396" s="191"/>
      <c r="F396" s="192"/>
      <c r="G396" s="197" t="s">
        <v>1349</v>
      </c>
      <c r="H396" s="193" t="s">
        <v>1549</v>
      </c>
      <c r="I396" s="194"/>
      <c r="J396" s="195"/>
      <c r="K396" s="195"/>
      <c r="L396" s="196"/>
    </row>
    <row r="397" spans="1:12" s="119" customFormat="1" ht="15" customHeight="1">
      <c r="A397" s="75">
        <v>394</v>
      </c>
      <c r="B397" s="249" t="str">
        <f t="shared" si="43"/>
        <v>SIRIK-</v>
      </c>
      <c r="C397" s="241"/>
      <c r="D397" s="241"/>
      <c r="E397" s="242"/>
      <c r="F397" s="243"/>
      <c r="G397" s="197" t="s">
        <v>1349</v>
      </c>
      <c r="H397" s="245" t="s">
        <v>216</v>
      </c>
      <c r="I397" s="246"/>
      <c r="J397" s="247"/>
      <c r="K397" s="247"/>
      <c r="L397" s="248"/>
    </row>
    <row r="398" spans="1:12" s="119" customFormat="1" ht="15" customHeight="1">
      <c r="A398" s="75">
        <v>395</v>
      </c>
      <c r="B398" s="249" t="str">
        <f t="shared" ref="B398:B407" si="44">CONCATENATE(H398,"-",J398,"-",K398)</f>
        <v>4X100M--</v>
      </c>
      <c r="C398" s="241"/>
      <c r="D398" s="241"/>
      <c r="E398" s="242"/>
      <c r="F398" s="243"/>
      <c r="G398" s="197" t="s">
        <v>1349</v>
      </c>
      <c r="H398" s="245" t="s">
        <v>234</v>
      </c>
      <c r="I398" s="246"/>
      <c r="J398" s="247"/>
      <c r="K398" s="247"/>
      <c r="L398" s="248"/>
    </row>
    <row r="399" spans="1:12" s="119" customFormat="1" ht="15" customHeight="1">
      <c r="A399" s="75">
        <v>396</v>
      </c>
      <c r="B399" s="204" t="str">
        <f t="shared" si="44"/>
        <v>4X400M--</v>
      </c>
      <c r="C399" s="241"/>
      <c r="D399" s="241"/>
      <c r="E399" s="242"/>
      <c r="F399" s="243"/>
      <c r="G399" s="197" t="s">
        <v>1349</v>
      </c>
      <c r="H399" s="245" t="s">
        <v>235</v>
      </c>
      <c r="I399" s="246"/>
      <c r="J399" s="247"/>
      <c r="K399" s="247"/>
      <c r="L399" s="248"/>
    </row>
    <row r="400" spans="1:12" s="119" customFormat="1" ht="15" customHeight="1">
      <c r="A400" s="75">
        <v>397</v>
      </c>
      <c r="B400" s="204" t="str">
        <f t="shared" si="44"/>
        <v>100M--</v>
      </c>
      <c r="C400" s="190"/>
      <c r="D400" s="190"/>
      <c r="E400" s="191"/>
      <c r="F400" s="192"/>
      <c r="G400" s="197" t="s">
        <v>1350</v>
      </c>
      <c r="H400" s="193" t="s">
        <v>146</v>
      </c>
      <c r="I400" s="194"/>
      <c r="J400" s="195"/>
      <c r="K400" s="195"/>
      <c r="L400" s="196"/>
    </row>
    <row r="401" spans="1:12" s="119" customFormat="1" ht="15" customHeight="1">
      <c r="A401" s="75">
        <v>398</v>
      </c>
      <c r="B401" s="204" t="str">
        <f t="shared" si="44"/>
        <v>200M--</v>
      </c>
      <c r="C401" s="190"/>
      <c r="D401" s="190"/>
      <c r="E401" s="191"/>
      <c r="F401" s="192"/>
      <c r="G401" s="197" t="s">
        <v>1350</v>
      </c>
      <c r="H401" s="193" t="s">
        <v>213</v>
      </c>
      <c r="I401" s="194"/>
      <c r="J401" s="195"/>
      <c r="K401" s="195"/>
      <c r="L401" s="196"/>
    </row>
    <row r="402" spans="1:12" s="119" customFormat="1" ht="15" customHeight="1">
      <c r="A402" s="75">
        <v>399</v>
      </c>
      <c r="B402" s="204" t="str">
        <f t="shared" si="44"/>
        <v>400M--</v>
      </c>
      <c r="C402" s="190"/>
      <c r="D402" s="190"/>
      <c r="E402" s="191"/>
      <c r="F402" s="192"/>
      <c r="G402" s="197" t="s">
        <v>1350</v>
      </c>
      <c r="H402" s="193" t="s">
        <v>214</v>
      </c>
      <c r="I402" s="194"/>
      <c r="J402" s="195"/>
      <c r="K402" s="195"/>
      <c r="L402" s="196"/>
    </row>
    <row r="403" spans="1:12" s="119" customFormat="1" ht="15" customHeight="1">
      <c r="A403" s="75">
        <v>400</v>
      </c>
      <c r="B403" s="204" t="str">
        <f t="shared" si="44"/>
        <v>800M--</v>
      </c>
      <c r="C403" s="190"/>
      <c r="D403" s="190"/>
      <c r="E403" s="191"/>
      <c r="F403" s="192"/>
      <c r="G403" s="197" t="s">
        <v>1350</v>
      </c>
      <c r="H403" s="193" t="s">
        <v>120</v>
      </c>
      <c r="I403" s="194"/>
      <c r="J403" s="195"/>
      <c r="K403" s="195"/>
      <c r="L403" s="196"/>
    </row>
    <row r="404" spans="1:12" s="119" customFormat="1" ht="15" customHeight="1">
      <c r="A404" s="75">
        <v>401</v>
      </c>
      <c r="B404" s="204" t="str">
        <f t="shared" si="44"/>
        <v>1500M--</v>
      </c>
      <c r="C404" s="190"/>
      <c r="D404" s="190"/>
      <c r="E404" s="191"/>
      <c r="F404" s="192"/>
      <c r="G404" s="197" t="s">
        <v>1350</v>
      </c>
      <c r="H404" s="193" t="s">
        <v>204</v>
      </c>
      <c r="I404" s="194"/>
      <c r="J404" s="195"/>
      <c r="K404" s="195"/>
      <c r="L404" s="196"/>
    </row>
    <row r="405" spans="1:12" s="119" customFormat="1" ht="15" customHeight="1">
      <c r="A405" s="75">
        <v>402</v>
      </c>
      <c r="B405" s="204" t="str">
        <f t="shared" si="44"/>
        <v>3000M--</v>
      </c>
      <c r="C405" s="190"/>
      <c r="D405" s="190"/>
      <c r="E405" s="191"/>
      <c r="F405" s="192"/>
      <c r="G405" s="197" t="s">
        <v>1350</v>
      </c>
      <c r="H405" s="193" t="s">
        <v>230</v>
      </c>
      <c r="I405" s="194"/>
      <c r="J405" s="195"/>
      <c r="K405" s="195"/>
      <c r="L405" s="196"/>
    </row>
    <row r="406" spans="1:12" s="119" customFormat="1" ht="15" customHeight="1">
      <c r="A406" s="75">
        <v>403</v>
      </c>
      <c r="B406" s="204" t="str">
        <f t="shared" si="44"/>
        <v>100M.ENG--</v>
      </c>
      <c r="C406" s="190"/>
      <c r="D406" s="190"/>
      <c r="E406" s="191"/>
      <c r="F406" s="192"/>
      <c r="G406" s="197" t="s">
        <v>1350</v>
      </c>
      <c r="H406" s="193" t="s">
        <v>720</v>
      </c>
      <c r="I406" s="194"/>
      <c r="J406" s="195"/>
      <c r="K406" s="195"/>
      <c r="L406" s="196"/>
    </row>
    <row r="407" spans="1:12" s="119" customFormat="1" ht="15" customHeight="1">
      <c r="A407" s="75">
        <v>404</v>
      </c>
      <c r="B407" s="204" t="str">
        <f t="shared" si="44"/>
        <v>400M.ENG--</v>
      </c>
      <c r="C407" s="190"/>
      <c r="D407" s="190"/>
      <c r="E407" s="191"/>
      <c r="F407" s="192"/>
      <c r="G407" s="197" t="s">
        <v>1350</v>
      </c>
      <c r="H407" s="193" t="s">
        <v>229</v>
      </c>
      <c r="I407" s="194"/>
      <c r="J407" s="195"/>
      <c r="K407" s="195"/>
      <c r="L407" s="196"/>
    </row>
    <row r="408" spans="1:12" s="119" customFormat="1" ht="15" customHeight="1">
      <c r="A408" s="75">
        <v>405</v>
      </c>
      <c r="B408" s="204" t="str">
        <f t="shared" ref="B408:B415" si="45">CONCATENATE(H408,"-",L408)</f>
        <v>GÜLLEB-13</v>
      </c>
      <c r="C408" s="190">
        <v>185</v>
      </c>
      <c r="D408" s="190"/>
      <c r="E408" s="191">
        <v>34700</v>
      </c>
      <c r="F408" s="192" t="s">
        <v>1351</v>
      </c>
      <c r="G408" s="197" t="s">
        <v>1350</v>
      </c>
      <c r="H408" s="193" t="s">
        <v>1576</v>
      </c>
      <c r="I408" s="194">
        <v>1200</v>
      </c>
      <c r="J408" s="195"/>
      <c r="K408" s="195"/>
      <c r="L408" s="196">
        <v>13</v>
      </c>
    </row>
    <row r="409" spans="1:12" s="119" customFormat="1" ht="15" customHeight="1">
      <c r="A409" s="75">
        <v>406</v>
      </c>
      <c r="B409" s="204" t="str">
        <f t="shared" si="45"/>
        <v>DİSK-b14</v>
      </c>
      <c r="C409" s="190">
        <v>186</v>
      </c>
      <c r="D409" s="190"/>
      <c r="E409" s="191">
        <v>34198</v>
      </c>
      <c r="F409" s="192" t="s">
        <v>1352</v>
      </c>
      <c r="G409" s="197" t="s">
        <v>1350</v>
      </c>
      <c r="H409" s="193" t="s">
        <v>206</v>
      </c>
      <c r="I409" s="194">
        <v>4900</v>
      </c>
      <c r="J409" s="195"/>
      <c r="K409" s="195"/>
      <c r="L409" s="196" t="s">
        <v>1692</v>
      </c>
    </row>
    <row r="410" spans="1:12" s="119" customFormat="1" ht="15" customHeight="1">
      <c r="A410" s="75">
        <v>407</v>
      </c>
      <c r="B410" s="204" t="str">
        <f t="shared" si="45"/>
        <v>CİRİT-</v>
      </c>
      <c r="C410" s="190"/>
      <c r="D410" s="190"/>
      <c r="E410" s="191"/>
      <c r="F410" s="192" t="s">
        <v>1155</v>
      </c>
      <c r="G410" s="197" t="s">
        <v>1350</v>
      </c>
      <c r="H410" s="193" t="s">
        <v>207</v>
      </c>
      <c r="I410" s="194"/>
      <c r="J410" s="195"/>
      <c r="K410" s="195"/>
      <c r="L410" s="196"/>
    </row>
    <row r="411" spans="1:12" s="119" customFormat="1" ht="15" customHeight="1">
      <c r="A411" s="75">
        <v>408</v>
      </c>
      <c r="B411" s="204" t="str">
        <f t="shared" si="45"/>
        <v>ÇEKİÇ-a6</v>
      </c>
      <c r="C411" s="190">
        <v>187</v>
      </c>
      <c r="D411" s="190"/>
      <c r="E411" s="191">
        <v>32850</v>
      </c>
      <c r="F411" s="192" t="s">
        <v>1353</v>
      </c>
      <c r="G411" s="197" t="s">
        <v>1350</v>
      </c>
      <c r="H411" s="193" t="s">
        <v>233</v>
      </c>
      <c r="I411" s="194">
        <v>3400</v>
      </c>
      <c r="J411" s="195"/>
      <c r="K411" s="195"/>
      <c r="L411" s="196" t="s">
        <v>1933</v>
      </c>
    </row>
    <row r="412" spans="1:12" s="119" customFormat="1" ht="15" customHeight="1">
      <c r="A412" s="75">
        <v>409</v>
      </c>
      <c r="B412" s="204" t="str">
        <f t="shared" si="45"/>
        <v>UZUN-</v>
      </c>
      <c r="C412" s="190"/>
      <c r="D412" s="190"/>
      <c r="E412" s="191"/>
      <c r="F412" s="192" t="s">
        <v>1155</v>
      </c>
      <c r="G412" s="197" t="s">
        <v>1350</v>
      </c>
      <c r="H412" s="193" t="s">
        <v>65</v>
      </c>
      <c r="I412" s="194"/>
      <c r="J412" s="195"/>
      <c r="K412" s="195"/>
      <c r="L412" s="196"/>
    </row>
    <row r="413" spans="1:12" s="119" customFormat="1" ht="15" customHeight="1">
      <c r="A413" s="75">
        <v>410</v>
      </c>
      <c r="B413" s="204" t="str">
        <f t="shared" si="45"/>
        <v>ÜÇADIMB-14</v>
      </c>
      <c r="C413" s="190">
        <v>188</v>
      </c>
      <c r="D413" s="190"/>
      <c r="E413" s="191">
        <v>35085</v>
      </c>
      <c r="F413" s="192" t="s">
        <v>1354</v>
      </c>
      <c r="G413" s="197" t="s">
        <v>1350</v>
      </c>
      <c r="H413" s="193" t="s">
        <v>1602</v>
      </c>
      <c r="I413" s="194">
        <v>1250</v>
      </c>
      <c r="J413" s="195"/>
      <c r="K413" s="195"/>
      <c r="L413" s="196">
        <v>14</v>
      </c>
    </row>
    <row r="414" spans="1:12" s="119" customFormat="1" ht="15" customHeight="1">
      <c r="A414" s="75">
        <v>411</v>
      </c>
      <c r="B414" s="204" t="str">
        <f t="shared" si="45"/>
        <v>YüksekA-</v>
      </c>
      <c r="C414" s="190"/>
      <c r="D414" s="190"/>
      <c r="E414" s="191"/>
      <c r="F414" s="192"/>
      <c r="G414" s="197" t="s">
        <v>1350</v>
      </c>
      <c r="H414" s="193" t="s">
        <v>1549</v>
      </c>
      <c r="I414" s="194"/>
      <c r="J414" s="195"/>
      <c r="K414" s="195"/>
      <c r="L414" s="196"/>
    </row>
    <row r="415" spans="1:12" s="119" customFormat="1" ht="15" customHeight="1">
      <c r="A415" s="75">
        <v>412</v>
      </c>
      <c r="B415" s="249" t="str">
        <f t="shared" si="45"/>
        <v>SIRIK-</v>
      </c>
      <c r="C415" s="241"/>
      <c r="D415" s="241"/>
      <c r="E415" s="242"/>
      <c r="F415" s="243"/>
      <c r="G415" s="197" t="s">
        <v>1350</v>
      </c>
      <c r="H415" s="245" t="s">
        <v>216</v>
      </c>
      <c r="I415" s="246"/>
      <c r="J415" s="247"/>
      <c r="K415" s="247"/>
      <c r="L415" s="248"/>
    </row>
    <row r="416" spans="1:12" s="119" customFormat="1" ht="15" customHeight="1">
      <c r="A416" s="75">
        <v>413</v>
      </c>
      <c r="B416" s="249" t="str">
        <f t="shared" ref="B416:B425" si="46">CONCATENATE(H416,"-",J416,"-",K416)</f>
        <v>4X100M--</v>
      </c>
      <c r="C416" s="241"/>
      <c r="D416" s="241"/>
      <c r="E416" s="242"/>
      <c r="F416" s="243"/>
      <c r="G416" s="197" t="s">
        <v>1350</v>
      </c>
      <c r="H416" s="245" t="s">
        <v>234</v>
      </c>
      <c r="I416" s="246"/>
      <c r="J416" s="247"/>
      <c r="K416" s="247"/>
      <c r="L416" s="248"/>
    </row>
    <row r="417" spans="1:12" s="119" customFormat="1" ht="15" customHeight="1">
      <c r="A417" s="75">
        <v>414</v>
      </c>
      <c r="B417" s="204" t="str">
        <f t="shared" si="46"/>
        <v>4X400M--</v>
      </c>
      <c r="C417" s="241"/>
      <c r="D417" s="241"/>
      <c r="E417" s="242"/>
      <c r="F417" s="243"/>
      <c r="G417" s="197" t="s">
        <v>1350</v>
      </c>
      <c r="H417" s="245" t="s">
        <v>235</v>
      </c>
      <c r="I417" s="246"/>
      <c r="J417" s="247"/>
      <c r="K417" s="247"/>
      <c r="L417" s="248"/>
    </row>
    <row r="418" spans="1:12" s="119" customFormat="1" ht="15" customHeight="1">
      <c r="A418" s="75">
        <v>415</v>
      </c>
      <c r="B418" s="204" t="str">
        <f t="shared" si="46"/>
        <v>100M-4-2</v>
      </c>
      <c r="C418" s="190">
        <v>189</v>
      </c>
      <c r="D418" s="190"/>
      <c r="E418" s="191">
        <v>34964</v>
      </c>
      <c r="F418" s="192" t="s">
        <v>1355</v>
      </c>
      <c r="G418" s="197" t="s">
        <v>1356</v>
      </c>
      <c r="H418" s="193" t="s">
        <v>146</v>
      </c>
      <c r="I418" s="194"/>
      <c r="J418" s="195" t="s">
        <v>1514</v>
      </c>
      <c r="K418" s="195" t="s">
        <v>1516</v>
      </c>
      <c r="L418" s="196"/>
    </row>
    <row r="419" spans="1:12" s="119" customFormat="1" ht="15" customHeight="1">
      <c r="A419" s="75">
        <v>416</v>
      </c>
      <c r="B419" s="204" t="str">
        <f t="shared" si="46"/>
        <v>200M-4-2</v>
      </c>
      <c r="C419" s="190">
        <v>197</v>
      </c>
      <c r="D419" s="190"/>
      <c r="E419" s="191">
        <v>33604</v>
      </c>
      <c r="F419" s="192" t="s">
        <v>1357</v>
      </c>
      <c r="G419" s="197" t="s">
        <v>1356</v>
      </c>
      <c r="H419" s="193" t="s">
        <v>213</v>
      </c>
      <c r="I419" s="194"/>
      <c r="J419" s="195" t="s">
        <v>1514</v>
      </c>
      <c r="K419" s="195" t="s">
        <v>1516</v>
      </c>
      <c r="L419" s="196"/>
    </row>
    <row r="420" spans="1:12" s="119" customFormat="1" ht="15" customHeight="1">
      <c r="A420" s="75">
        <v>417</v>
      </c>
      <c r="B420" s="204" t="str">
        <f t="shared" si="46"/>
        <v>400M-2-6</v>
      </c>
      <c r="C420" s="190">
        <v>197</v>
      </c>
      <c r="D420" s="190"/>
      <c r="E420" s="191">
        <v>33604</v>
      </c>
      <c r="F420" s="192" t="s">
        <v>1357</v>
      </c>
      <c r="G420" s="197" t="s">
        <v>1356</v>
      </c>
      <c r="H420" s="193" t="s">
        <v>214</v>
      </c>
      <c r="I420" s="194"/>
      <c r="J420" s="195" t="s">
        <v>1516</v>
      </c>
      <c r="K420" s="195" t="s">
        <v>1519</v>
      </c>
      <c r="L420" s="196"/>
    </row>
    <row r="421" spans="1:12" s="119" customFormat="1" ht="15" customHeight="1">
      <c r="A421" s="75">
        <v>418</v>
      </c>
      <c r="B421" s="204" t="str">
        <f t="shared" si="46"/>
        <v>800M-1-1</v>
      </c>
      <c r="C421" s="190">
        <v>195</v>
      </c>
      <c r="D421" s="190"/>
      <c r="E421" s="191">
        <v>35179</v>
      </c>
      <c r="F421" s="192" t="s">
        <v>1358</v>
      </c>
      <c r="G421" s="197" t="s">
        <v>1356</v>
      </c>
      <c r="H421" s="193" t="s">
        <v>120</v>
      </c>
      <c r="I421" s="194"/>
      <c r="J421" s="195" t="s">
        <v>1515</v>
      </c>
      <c r="K421" s="195" t="s">
        <v>1515</v>
      </c>
      <c r="L421" s="196"/>
    </row>
    <row r="422" spans="1:12" s="119" customFormat="1" ht="15" customHeight="1">
      <c r="A422" s="75">
        <v>419</v>
      </c>
      <c r="B422" s="204" t="str">
        <f t="shared" si="46"/>
        <v>1500M-2-9</v>
      </c>
      <c r="C422" s="190">
        <v>190</v>
      </c>
      <c r="D422" s="190"/>
      <c r="E422" s="191">
        <v>35167</v>
      </c>
      <c r="F422" s="192" t="s">
        <v>1359</v>
      </c>
      <c r="G422" s="197" t="s">
        <v>1356</v>
      </c>
      <c r="H422" s="193" t="s">
        <v>204</v>
      </c>
      <c r="I422" s="194"/>
      <c r="J422" s="195" t="s">
        <v>1516</v>
      </c>
      <c r="K422" s="195" t="s">
        <v>1522</v>
      </c>
      <c r="L422" s="196"/>
    </row>
    <row r="423" spans="1:12" s="119" customFormat="1" ht="15" customHeight="1">
      <c r="A423" s="75">
        <v>420</v>
      </c>
      <c r="B423" s="204" t="str">
        <f t="shared" si="46"/>
        <v>3000M-1-6</v>
      </c>
      <c r="C423" s="190">
        <v>190</v>
      </c>
      <c r="D423" s="190"/>
      <c r="E423" s="191">
        <v>35167</v>
      </c>
      <c r="F423" s="192" t="s">
        <v>1359</v>
      </c>
      <c r="G423" s="197" t="s">
        <v>1356</v>
      </c>
      <c r="H423" s="193" t="s">
        <v>230</v>
      </c>
      <c r="I423" s="194"/>
      <c r="J423" s="195" t="s">
        <v>1515</v>
      </c>
      <c r="K423" s="195" t="s">
        <v>1519</v>
      </c>
      <c r="L423" s="196"/>
    </row>
    <row r="424" spans="1:12" s="119" customFormat="1" ht="15" customHeight="1">
      <c r="A424" s="75">
        <v>421</v>
      </c>
      <c r="B424" s="204" t="str">
        <f t="shared" si="46"/>
        <v>100M.ENG-4-2</v>
      </c>
      <c r="C424" s="190">
        <v>195</v>
      </c>
      <c r="D424" s="190"/>
      <c r="E424" s="191">
        <v>35179</v>
      </c>
      <c r="F424" s="192" t="s">
        <v>1358</v>
      </c>
      <c r="G424" s="197" t="s">
        <v>1356</v>
      </c>
      <c r="H424" s="193" t="s">
        <v>720</v>
      </c>
      <c r="I424" s="194"/>
      <c r="J424" s="195" t="s">
        <v>1514</v>
      </c>
      <c r="K424" s="195" t="s">
        <v>1516</v>
      </c>
      <c r="L424" s="196"/>
    </row>
    <row r="425" spans="1:12" s="119" customFormat="1" ht="15" customHeight="1">
      <c r="A425" s="75">
        <v>422</v>
      </c>
      <c r="B425" s="204" t="str">
        <f t="shared" si="46"/>
        <v>400M.ENG-4-4</v>
      </c>
      <c r="C425" s="190">
        <v>189</v>
      </c>
      <c r="D425" s="190"/>
      <c r="E425" s="191">
        <v>34964</v>
      </c>
      <c r="F425" s="192" t="s">
        <v>1355</v>
      </c>
      <c r="G425" s="197" t="s">
        <v>1356</v>
      </c>
      <c r="H425" s="193" t="s">
        <v>229</v>
      </c>
      <c r="I425" s="194"/>
      <c r="J425" s="195" t="s">
        <v>1514</v>
      </c>
      <c r="K425" s="195" t="s">
        <v>1514</v>
      </c>
      <c r="L425" s="196"/>
    </row>
    <row r="426" spans="1:12" s="119" customFormat="1" ht="15" customHeight="1">
      <c r="A426" s="75">
        <v>423</v>
      </c>
      <c r="B426" s="204" t="str">
        <f t="shared" ref="B426:B433" si="47">CONCATENATE(H426,"-",L426)</f>
        <v>GÜLLE-B8</v>
      </c>
      <c r="C426" s="190">
        <v>196</v>
      </c>
      <c r="D426" s="190"/>
      <c r="E426" s="191">
        <v>34792</v>
      </c>
      <c r="F426" s="192" t="s">
        <v>1360</v>
      </c>
      <c r="G426" s="197" t="s">
        <v>1356</v>
      </c>
      <c r="H426" s="193" t="s">
        <v>205</v>
      </c>
      <c r="I426" s="194"/>
      <c r="J426" s="195"/>
      <c r="K426" s="195"/>
      <c r="L426" s="196" t="s">
        <v>1541</v>
      </c>
    </row>
    <row r="427" spans="1:12" s="119" customFormat="1" ht="15" customHeight="1">
      <c r="A427" s="75">
        <v>424</v>
      </c>
      <c r="B427" s="204" t="str">
        <f t="shared" si="47"/>
        <v>DİSK-B8</v>
      </c>
      <c r="C427" s="190">
        <v>196</v>
      </c>
      <c r="D427" s="190"/>
      <c r="E427" s="191">
        <v>34792</v>
      </c>
      <c r="F427" s="192" t="s">
        <v>1360</v>
      </c>
      <c r="G427" s="197" t="s">
        <v>1356</v>
      </c>
      <c r="H427" s="193" t="s">
        <v>206</v>
      </c>
      <c r="I427" s="194"/>
      <c r="J427" s="195"/>
      <c r="K427" s="195"/>
      <c r="L427" s="196" t="s">
        <v>1541</v>
      </c>
    </row>
    <row r="428" spans="1:12" s="119" customFormat="1" ht="15" customHeight="1">
      <c r="A428" s="75">
        <v>425</v>
      </c>
      <c r="B428" s="204" t="str">
        <f t="shared" si="47"/>
        <v>CİRİT-B8</v>
      </c>
      <c r="C428" s="190">
        <v>192</v>
      </c>
      <c r="D428" s="190"/>
      <c r="E428" s="191">
        <v>35301</v>
      </c>
      <c r="F428" s="192" t="s">
        <v>1361</v>
      </c>
      <c r="G428" s="197" t="s">
        <v>1356</v>
      </c>
      <c r="H428" s="193" t="s">
        <v>207</v>
      </c>
      <c r="I428" s="194"/>
      <c r="J428" s="195"/>
      <c r="K428" s="195"/>
      <c r="L428" s="196" t="s">
        <v>1541</v>
      </c>
    </row>
    <row r="429" spans="1:12" s="119" customFormat="1" ht="15" customHeight="1">
      <c r="A429" s="75">
        <v>426</v>
      </c>
      <c r="B429" s="204" t="str">
        <f t="shared" si="47"/>
        <v>ÇEKİÇ-B8</v>
      </c>
      <c r="C429" s="190">
        <v>194</v>
      </c>
      <c r="D429" s="190"/>
      <c r="E429" s="191">
        <v>33902</v>
      </c>
      <c r="F429" s="192" t="s">
        <v>1362</v>
      </c>
      <c r="G429" s="197" t="s">
        <v>1356</v>
      </c>
      <c r="H429" s="193" t="s">
        <v>233</v>
      </c>
      <c r="I429" s="194"/>
      <c r="J429" s="195"/>
      <c r="K429" s="195"/>
      <c r="L429" s="196" t="s">
        <v>1541</v>
      </c>
    </row>
    <row r="430" spans="1:12" s="119" customFormat="1" ht="15" customHeight="1">
      <c r="A430" s="75">
        <v>427</v>
      </c>
      <c r="B430" s="204" t="str">
        <f t="shared" si="47"/>
        <v>UZUN-B8</v>
      </c>
      <c r="C430" s="190">
        <v>191</v>
      </c>
      <c r="D430" s="190"/>
      <c r="E430" s="191">
        <v>34523</v>
      </c>
      <c r="F430" s="192" t="s">
        <v>789</v>
      </c>
      <c r="G430" s="197" t="s">
        <v>1356</v>
      </c>
      <c r="H430" s="193" t="s">
        <v>65</v>
      </c>
      <c r="I430" s="194"/>
      <c r="J430" s="195"/>
      <c r="K430" s="195"/>
      <c r="L430" s="196" t="s">
        <v>1541</v>
      </c>
    </row>
    <row r="431" spans="1:12" s="119" customFormat="1" ht="15" customHeight="1">
      <c r="A431" s="75">
        <v>428</v>
      </c>
      <c r="B431" s="204" t="str">
        <f t="shared" si="47"/>
        <v>ÜÇADIM-B8</v>
      </c>
      <c r="C431" s="190">
        <v>193</v>
      </c>
      <c r="D431" s="190"/>
      <c r="E431" s="191">
        <v>34450</v>
      </c>
      <c r="F431" s="192" t="s">
        <v>1363</v>
      </c>
      <c r="G431" s="197" t="s">
        <v>1356</v>
      </c>
      <c r="H431" s="193" t="s">
        <v>215</v>
      </c>
      <c r="I431" s="194"/>
      <c r="J431" s="195"/>
      <c r="K431" s="195"/>
      <c r="L431" s="196" t="s">
        <v>1541</v>
      </c>
    </row>
    <row r="432" spans="1:12" s="119" customFormat="1" ht="15" customHeight="1">
      <c r="A432" s="75">
        <v>429</v>
      </c>
      <c r="B432" s="204" t="str">
        <f t="shared" si="47"/>
        <v>YüksekA-11</v>
      </c>
      <c r="C432" s="190">
        <v>194</v>
      </c>
      <c r="D432" s="190"/>
      <c r="E432" s="191">
        <v>33902</v>
      </c>
      <c r="F432" s="192" t="s">
        <v>1362</v>
      </c>
      <c r="G432" s="197" t="s">
        <v>1356</v>
      </c>
      <c r="H432" s="193" t="s">
        <v>1549</v>
      </c>
      <c r="I432" s="194" t="s">
        <v>1473</v>
      </c>
      <c r="J432" s="195"/>
      <c r="K432" s="195"/>
      <c r="L432" s="196">
        <v>11</v>
      </c>
    </row>
    <row r="433" spans="1:12" s="119" customFormat="1" ht="15" customHeight="1">
      <c r="A433" s="75">
        <v>430</v>
      </c>
      <c r="B433" s="249" t="str">
        <f t="shared" si="47"/>
        <v>SIRIK-8</v>
      </c>
      <c r="C433" s="190">
        <v>191</v>
      </c>
      <c r="D433" s="241"/>
      <c r="E433" s="242">
        <v>34523</v>
      </c>
      <c r="F433" s="243" t="s">
        <v>789</v>
      </c>
      <c r="G433" s="197" t="s">
        <v>1356</v>
      </c>
      <c r="H433" s="245" t="s">
        <v>216</v>
      </c>
      <c r="I433" s="246"/>
      <c r="J433" s="247"/>
      <c r="K433" s="247"/>
      <c r="L433" s="248">
        <v>8</v>
      </c>
    </row>
    <row r="434" spans="1:12" s="119" customFormat="1" ht="52.9" customHeight="1">
      <c r="A434" s="75">
        <v>431</v>
      </c>
      <c r="B434" s="249" t="str">
        <f t="shared" ref="B434:B443" si="48">CONCATENATE(H434,"-",J434,"-",K434)</f>
        <v>4X100M-3-3</v>
      </c>
      <c r="C434" s="190" t="s">
        <v>1991</v>
      </c>
      <c r="D434" s="241"/>
      <c r="E434" s="242" t="s">
        <v>1990</v>
      </c>
      <c r="F434" s="243" t="s">
        <v>1989</v>
      </c>
      <c r="G434" s="197" t="s">
        <v>1356</v>
      </c>
      <c r="H434" s="245" t="s">
        <v>234</v>
      </c>
      <c r="I434" s="246"/>
      <c r="J434" s="247" t="s">
        <v>1517</v>
      </c>
      <c r="K434" s="247" t="s">
        <v>1517</v>
      </c>
      <c r="L434" s="248"/>
    </row>
    <row r="435" spans="1:12" s="119" customFormat="1" ht="52.9" customHeight="1">
      <c r="A435" s="75">
        <v>432</v>
      </c>
      <c r="B435" s="204" t="str">
        <f t="shared" si="48"/>
        <v>4X400M-3-2</v>
      </c>
      <c r="C435" s="241" t="s">
        <v>2049</v>
      </c>
      <c r="D435" s="241"/>
      <c r="E435" s="242" t="s">
        <v>2048</v>
      </c>
      <c r="F435" s="243" t="s">
        <v>2047</v>
      </c>
      <c r="G435" s="197" t="s">
        <v>1356</v>
      </c>
      <c r="H435" s="245" t="s">
        <v>235</v>
      </c>
      <c r="I435" s="246"/>
      <c r="J435" s="247" t="s">
        <v>1517</v>
      </c>
      <c r="K435" s="247" t="s">
        <v>1516</v>
      </c>
      <c r="L435" s="248"/>
    </row>
    <row r="436" spans="1:12" s="119" customFormat="1" ht="15" customHeight="1">
      <c r="A436" s="75">
        <v>433</v>
      </c>
      <c r="B436" s="204" t="str">
        <f t="shared" si="48"/>
        <v>100M--</v>
      </c>
      <c r="C436" s="190"/>
      <c r="D436" s="190"/>
      <c r="E436" s="191"/>
      <c r="F436" s="192"/>
      <c r="G436" s="197" t="s">
        <v>1364</v>
      </c>
      <c r="H436" s="193" t="s">
        <v>146</v>
      </c>
      <c r="I436" s="194"/>
      <c r="J436" s="195"/>
      <c r="K436" s="195"/>
      <c r="L436" s="196"/>
    </row>
    <row r="437" spans="1:12" s="119" customFormat="1" ht="15" customHeight="1">
      <c r="A437" s="75">
        <v>434</v>
      </c>
      <c r="B437" s="204" t="str">
        <f t="shared" si="48"/>
        <v>200M--</v>
      </c>
      <c r="C437" s="190"/>
      <c r="D437" s="190"/>
      <c r="E437" s="191"/>
      <c r="F437" s="192"/>
      <c r="G437" s="197" t="s">
        <v>1364</v>
      </c>
      <c r="H437" s="193" t="s">
        <v>213</v>
      </c>
      <c r="I437" s="194"/>
      <c r="J437" s="195"/>
      <c r="K437" s="195"/>
      <c r="L437" s="196"/>
    </row>
    <row r="438" spans="1:12" s="119" customFormat="1" ht="15" customHeight="1">
      <c r="A438" s="75">
        <v>435</v>
      </c>
      <c r="B438" s="204" t="str">
        <f t="shared" si="48"/>
        <v>400M--</v>
      </c>
      <c r="C438" s="190"/>
      <c r="D438" s="190"/>
      <c r="E438" s="191"/>
      <c r="F438" s="192"/>
      <c r="G438" s="197" t="s">
        <v>1364</v>
      </c>
      <c r="H438" s="193" t="s">
        <v>214</v>
      </c>
      <c r="I438" s="194"/>
      <c r="J438" s="195"/>
      <c r="K438" s="195"/>
      <c r="L438" s="196"/>
    </row>
    <row r="439" spans="1:12" s="119" customFormat="1" ht="15" customHeight="1">
      <c r="A439" s="75">
        <v>436</v>
      </c>
      <c r="B439" s="204" t="str">
        <f t="shared" si="48"/>
        <v>800M--</v>
      </c>
      <c r="C439" s="190"/>
      <c r="D439" s="190"/>
      <c r="E439" s="191"/>
      <c r="F439" s="192"/>
      <c r="G439" s="197" t="s">
        <v>1364</v>
      </c>
      <c r="H439" s="193" t="s">
        <v>120</v>
      </c>
      <c r="I439" s="194"/>
      <c r="J439" s="195"/>
      <c r="K439" s="195"/>
      <c r="L439" s="196"/>
    </row>
    <row r="440" spans="1:12" s="119" customFormat="1" ht="15" customHeight="1">
      <c r="A440" s="75">
        <v>437</v>
      </c>
      <c r="B440" s="204" t="str">
        <f t="shared" si="48"/>
        <v>1500M--</v>
      </c>
      <c r="C440" s="190"/>
      <c r="D440" s="190"/>
      <c r="E440" s="191"/>
      <c r="F440" s="192"/>
      <c r="G440" s="197" t="s">
        <v>1364</v>
      </c>
      <c r="H440" s="193" t="s">
        <v>204</v>
      </c>
      <c r="I440" s="194"/>
      <c r="J440" s="195"/>
      <c r="K440" s="195"/>
      <c r="L440" s="196"/>
    </row>
    <row r="441" spans="1:12" s="119" customFormat="1" ht="15" customHeight="1">
      <c r="A441" s="75">
        <v>438</v>
      </c>
      <c r="B441" s="204" t="str">
        <f t="shared" si="48"/>
        <v>3000M--</v>
      </c>
      <c r="C441" s="190"/>
      <c r="D441" s="190"/>
      <c r="E441" s="191"/>
      <c r="F441" s="192"/>
      <c r="G441" s="197" t="s">
        <v>1364</v>
      </c>
      <c r="H441" s="193" t="s">
        <v>230</v>
      </c>
      <c r="I441" s="194"/>
      <c r="J441" s="195"/>
      <c r="K441" s="195"/>
      <c r="L441" s="196"/>
    </row>
    <row r="442" spans="1:12" s="119" customFormat="1" ht="15" customHeight="1">
      <c r="A442" s="75">
        <v>439</v>
      </c>
      <c r="B442" s="204" t="str">
        <f t="shared" si="48"/>
        <v>100M.ENG--</v>
      </c>
      <c r="C442" s="190"/>
      <c r="D442" s="190"/>
      <c r="E442" s="191"/>
      <c r="F442" s="192"/>
      <c r="G442" s="197" t="s">
        <v>1364</v>
      </c>
      <c r="H442" s="193" t="s">
        <v>720</v>
      </c>
      <c r="I442" s="194"/>
      <c r="J442" s="195"/>
      <c r="K442" s="195"/>
      <c r="L442" s="196"/>
    </row>
    <row r="443" spans="1:12" s="119" customFormat="1" ht="15" customHeight="1">
      <c r="A443" s="75">
        <v>440</v>
      </c>
      <c r="B443" s="204" t="str">
        <f t="shared" si="48"/>
        <v>400M.ENG--</v>
      </c>
      <c r="C443" s="190"/>
      <c r="D443" s="190"/>
      <c r="E443" s="191"/>
      <c r="F443" s="192"/>
      <c r="G443" s="197" t="s">
        <v>1364</v>
      </c>
      <c r="H443" s="193" t="s">
        <v>229</v>
      </c>
      <c r="I443" s="194"/>
      <c r="J443" s="195"/>
      <c r="K443" s="195"/>
      <c r="L443" s="196"/>
    </row>
    <row r="444" spans="1:12" s="119" customFormat="1" ht="15" customHeight="1">
      <c r="A444" s="75">
        <v>441</v>
      </c>
      <c r="B444" s="204" t="str">
        <f t="shared" ref="B444:B451" si="49">CONCATENATE(H444,"-",L444)</f>
        <v>GÜLLE-</v>
      </c>
      <c r="C444" s="190"/>
      <c r="D444" s="190"/>
      <c r="E444" s="191"/>
      <c r="F444" s="192"/>
      <c r="G444" s="197" t="s">
        <v>1364</v>
      </c>
      <c r="H444" s="193" t="s">
        <v>205</v>
      </c>
      <c r="I444" s="194"/>
      <c r="J444" s="195"/>
      <c r="K444" s="195"/>
      <c r="L444" s="196"/>
    </row>
    <row r="445" spans="1:12" s="119" customFormat="1" ht="15" customHeight="1">
      <c r="A445" s="75">
        <v>442</v>
      </c>
      <c r="B445" s="204" t="str">
        <f t="shared" si="49"/>
        <v>DİSK-</v>
      </c>
      <c r="C445" s="190"/>
      <c r="D445" s="190"/>
      <c r="E445" s="191"/>
      <c r="F445" s="192"/>
      <c r="G445" s="197" t="s">
        <v>1364</v>
      </c>
      <c r="H445" s="193" t="s">
        <v>206</v>
      </c>
      <c r="I445" s="194"/>
      <c r="J445" s="195"/>
      <c r="K445" s="195"/>
      <c r="L445" s="196"/>
    </row>
    <row r="446" spans="1:12" s="119" customFormat="1" ht="15" customHeight="1">
      <c r="A446" s="75">
        <v>443</v>
      </c>
      <c r="B446" s="204" t="str">
        <f t="shared" si="49"/>
        <v>CİRİT-</v>
      </c>
      <c r="C446" s="190"/>
      <c r="D446" s="190"/>
      <c r="E446" s="191"/>
      <c r="F446" s="192"/>
      <c r="G446" s="197" t="s">
        <v>1364</v>
      </c>
      <c r="H446" s="193" t="s">
        <v>207</v>
      </c>
      <c r="I446" s="194"/>
      <c r="J446" s="195"/>
      <c r="K446" s="195"/>
      <c r="L446" s="196"/>
    </row>
    <row r="447" spans="1:12" s="119" customFormat="1" ht="15" customHeight="1">
      <c r="A447" s="75">
        <v>444</v>
      </c>
      <c r="B447" s="204" t="str">
        <f t="shared" si="49"/>
        <v>ÇEKİÇ-b12</v>
      </c>
      <c r="C447" s="190">
        <v>198</v>
      </c>
      <c r="D447" s="190"/>
      <c r="E447" s="191">
        <v>35325</v>
      </c>
      <c r="F447" s="192" t="s">
        <v>1365</v>
      </c>
      <c r="G447" s="197" t="s">
        <v>1364</v>
      </c>
      <c r="H447" s="193" t="s">
        <v>233</v>
      </c>
      <c r="I447" s="194">
        <v>5570</v>
      </c>
      <c r="J447" s="195"/>
      <c r="K447" s="195"/>
      <c r="L447" s="196" t="s">
        <v>1934</v>
      </c>
    </row>
    <row r="448" spans="1:12" s="119" customFormat="1" ht="15" customHeight="1">
      <c r="A448" s="75">
        <v>445</v>
      </c>
      <c r="B448" s="204" t="str">
        <f t="shared" si="49"/>
        <v>UZUN-</v>
      </c>
      <c r="C448" s="190"/>
      <c r="D448" s="190"/>
      <c r="E448" s="191"/>
      <c r="F448" s="192"/>
      <c r="G448" s="197" t="s">
        <v>1364</v>
      </c>
      <c r="H448" s="193" t="s">
        <v>65</v>
      </c>
      <c r="I448" s="194"/>
      <c r="J448" s="195"/>
      <c r="K448" s="195"/>
      <c r="L448" s="196"/>
    </row>
    <row r="449" spans="1:12" s="119" customFormat="1" ht="15" customHeight="1">
      <c r="A449" s="75">
        <v>446</v>
      </c>
      <c r="B449" s="204" t="str">
        <f t="shared" si="49"/>
        <v>ÜÇADIM-</v>
      </c>
      <c r="C449" s="190"/>
      <c r="D449" s="190"/>
      <c r="E449" s="191"/>
      <c r="F449" s="192"/>
      <c r="G449" s="197" t="s">
        <v>1364</v>
      </c>
      <c r="H449" s="193" t="s">
        <v>215</v>
      </c>
      <c r="I449" s="194"/>
      <c r="J449" s="195"/>
      <c r="K449" s="195"/>
      <c r="L449" s="196"/>
    </row>
    <row r="450" spans="1:12" s="119" customFormat="1" ht="15" customHeight="1">
      <c r="A450" s="75">
        <v>447</v>
      </c>
      <c r="B450" s="204" t="str">
        <f t="shared" si="49"/>
        <v>YüksekA-</v>
      </c>
      <c r="C450" s="190"/>
      <c r="D450" s="190"/>
      <c r="E450" s="191"/>
      <c r="F450" s="192"/>
      <c r="G450" s="197" t="s">
        <v>1364</v>
      </c>
      <c r="H450" s="193" t="s">
        <v>1549</v>
      </c>
      <c r="I450" s="194"/>
      <c r="J450" s="195"/>
      <c r="K450" s="195"/>
      <c r="L450" s="196"/>
    </row>
    <row r="451" spans="1:12" s="119" customFormat="1" ht="15" customHeight="1">
      <c r="A451" s="75">
        <v>448</v>
      </c>
      <c r="B451" s="249" t="str">
        <f t="shared" si="49"/>
        <v>SIRIK-</v>
      </c>
      <c r="C451" s="241"/>
      <c r="D451" s="241"/>
      <c r="E451" s="242"/>
      <c r="F451" s="243"/>
      <c r="G451" s="197" t="s">
        <v>1364</v>
      </c>
      <c r="H451" s="245" t="s">
        <v>216</v>
      </c>
      <c r="I451" s="246"/>
      <c r="J451" s="247"/>
      <c r="K451" s="247"/>
      <c r="L451" s="248"/>
    </row>
    <row r="452" spans="1:12" s="119" customFormat="1" ht="15" customHeight="1">
      <c r="A452" s="75">
        <v>449</v>
      </c>
      <c r="B452" s="249" t="str">
        <f t="shared" ref="B452:B461" si="50">CONCATENATE(H452,"-",J452,"-",K452)</f>
        <v>4X100M--</v>
      </c>
      <c r="C452" s="241"/>
      <c r="D452" s="241"/>
      <c r="E452" s="191"/>
      <c r="F452" s="243"/>
      <c r="G452" s="197" t="s">
        <v>1364</v>
      </c>
      <c r="H452" s="245" t="s">
        <v>234</v>
      </c>
      <c r="I452" s="246"/>
      <c r="J452" s="247"/>
      <c r="K452" s="247"/>
      <c r="L452" s="248"/>
    </row>
    <row r="453" spans="1:12" s="119" customFormat="1" ht="15" customHeight="1">
      <c r="A453" s="75">
        <v>450</v>
      </c>
      <c r="B453" s="204" t="str">
        <f t="shared" si="50"/>
        <v>4X400M--</v>
      </c>
      <c r="C453" s="190"/>
      <c r="D453" s="190"/>
      <c r="E453" s="191"/>
      <c r="F453" s="192"/>
      <c r="G453" s="197" t="s">
        <v>1364</v>
      </c>
      <c r="H453" s="193" t="s">
        <v>235</v>
      </c>
      <c r="I453" s="194"/>
      <c r="J453" s="195"/>
      <c r="K453" s="195"/>
      <c r="L453" s="196"/>
    </row>
    <row r="454" spans="1:12" s="119" customFormat="1" ht="15" customHeight="1">
      <c r="A454" s="75">
        <v>451</v>
      </c>
      <c r="B454" s="204" t="str">
        <f t="shared" si="50"/>
        <v>100M-4-3</v>
      </c>
      <c r="C454" s="190">
        <v>206</v>
      </c>
      <c r="D454" s="190"/>
      <c r="E454" s="191">
        <v>35152</v>
      </c>
      <c r="F454" s="192" t="s">
        <v>1366</v>
      </c>
      <c r="G454" s="197" t="s">
        <v>1367</v>
      </c>
      <c r="H454" s="193" t="s">
        <v>146</v>
      </c>
      <c r="I454" s="194"/>
      <c r="J454" s="195" t="s">
        <v>1514</v>
      </c>
      <c r="K454" s="195" t="s">
        <v>1517</v>
      </c>
      <c r="L454" s="196"/>
    </row>
    <row r="455" spans="1:12" s="119" customFormat="1" ht="15" customHeight="1">
      <c r="A455" s="75">
        <v>452</v>
      </c>
      <c r="B455" s="204" t="str">
        <f t="shared" si="50"/>
        <v>200M-4-3</v>
      </c>
      <c r="C455" s="190">
        <v>206</v>
      </c>
      <c r="D455" s="190"/>
      <c r="E455" s="191">
        <v>35152</v>
      </c>
      <c r="F455" s="192" t="s">
        <v>1366</v>
      </c>
      <c r="G455" s="197" t="s">
        <v>1367</v>
      </c>
      <c r="H455" s="193" t="s">
        <v>213</v>
      </c>
      <c r="I455" s="194"/>
      <c r="J455" s="195" t="s">
        <v>1514</v>
      </c>
      <c r="K455" s="195" t="s">
        <v>1517</v>
      </c>
      <c r="L455" s="196"/>
    </row>
    <row r="456" spans="1:12" s="119" customFormat="1" ht="15" customHeight="1">
      <c r="A456" s="75">
        <v>453</v>
      </c>
      <c r="B456" s="204" t="str">
        <f t="shared" si="50"/>
        <v>400M-5-2</v>
      </c>
      <c r="C456" s="190">
        <v>200</v>
      </c>
      <c r="D456" s="190"/>
      <c r="E456" s="191">
        <v>34783</v>
      </c>
      <c r="F456" s="192" t="s">
        <v>1368</v>
      </c>
      <c r="G456" s="197" t="s">
        <v>1367</v>
      </c>
      <c r="H456" s="193" t="s">
        <v>214</v>
      </c>
      <c r="I456" s="194"/>
      <c r="J456" s="195" t="s">
        <v>1518</v>
      </c>
      <c r="K456" s="195" t="s">
        <v>1516</v>
      </c>
      <c r="L456" s="196"/>
    </row>
    <row r="457" spans="1:12" s="119" customFormat="1" ht="15" customHeight="1">
      <c r="A457" s="75">
        <v>454</v>
      </c>
      <c r="B457" s="204" t="str">
        <f t="shared" si="50"/>
        <v>800M-4-2</v>
      </c>
      <c r="C457" s="190">
        <v>200</v>
      </c>
      <c r="D457" s="190"/>
      <c r="E457" s="191">
        <v>34783</v>
      </c>
      <c r="F457" s="192" t="s">
        <v>1368</v>
      </c>
      <c r="G457" s="197" t="s">
        <v>1367</v>
      </c>
      <c r="H457" s="193" t="s">
        <v>120</v>
      </c>
      <c r="I457" s="194"/>
      <c r="J457" s="195" t="s">
        <v>1514</v>
      </c>
      <c r="K457" s="195" t="s">
        <v>1516</v>
      </c>
      <c r="L457" s="196"/>
    </row>
    <row r="458" spans="1:12" s="119" customFormat="1" ht="15" customHeight="1">
      <c r="A458" s="75">
        <v>455</v>
      </c>
      <c r="B458" s="204" t="str">
        <f t="shared" si="50"/>
        <v>1500M-2-10</v>
      </c>
      <c r="C458" s="190">
        <v>205</v>
      </c>
      <c r="D458" s="190"/>
      <c r="E458" s="191">
        <v>34582</v>
      </c>
      <c r="F458" s="192" t="s">
        <v>1369</v>
      </c>
      <c r="G458" s="197" t="s">
        <v>1367</v>
      </c>
      <c r="H458" s="193" t="s">
        <v>204</v>
      </c>
      <c r="I458" s="194"/>
      <c r="J458" s="195" t="s">
        <v>1516</v>
      </c>
      <c r="K458" s="195" t="s">
        <v>1523</v>
      </c>
      <c r="L458" s="196"/>
    </row>
    <row r="459" spans="1:12" s="119" customFormat="1" ht="15" customHeight="1">
      <c r="A459" s="75">
        <v>456</v>
      </c>
      <c r="B459" s="204" t="str">
        <f t="shared" si="50"/>
        <v>3000M-2-3</v>
      </c>
      <c r="C459" s="190">
        <v>205</v>
      </c>
      <c r="D459" s="190"/>
      <c r="E459" s="191">
        <v>34582</v>
      </c>
      <c r="F459" s="192" t="s">
        <v>1369</v>
      </c>
      <c r="G459" s="197" t="s">
        <v>1367</v>
      </c>
      <c r="H459" s="193" t="s">
        <v>230</v>
      </c>
      <c r="I459" s="194"/>
      <c r="J459" s="195" t="s">
        <v>1516</v>
      </c>
      <c r="K459" s="195" t="s">
        <v>1517</v>
      </c>
      <c r="L459" s="196"/>
    </row>
    <row r="460" spans="1:12" s="119" customFormat="1" ht="15" customHeight="1">
      <c r="A460" s="75">
        <v>457</v>
      </c>
      <c r="B460" s="204" t="str">
        <f t="shared" si="50"/>
        <v>100M.ENG-4-3</v>
      </c>
      <c r="C460" s="190">
        <v>204</v>
      </c>
      <c r="D460" s="190"/>
      <c r="E460" s="191">
        <v>34752</v>
      </c>
      <c r="F460" s="192" t="s">
        <v>1370</v>
      </c>
      <c r="G460" s="197" t="s">
        <v>1367</v>
      </c>
      <c r="H460" s="193" t="s">
        <v>720</v>
      </c>
      <c r="I460" s="194"/>
      <c r="J460" s="195" t="s">
        <v>1514</v>
      </c>
      <c r="K460" s="195" t="s">
        <v>1517</v>
      </c>
      <c r="L460" s="196"/>
    </row>
    <row r="461" spans="1:12" s="119" customFormat="1" ht="15" customHeight="1">
      <c r="A461" s="75">
        <v>458</v>
      </c>
      <c r="B461" s="204" t="str">
        <f t="shared" si="50"/>
        <v>400M.ENG-2-5</v>
      </c>
      <c r="C461" s="190">
        <v>204</v>
      </c>
      <c r="D461" s="190"/>
      <c r="E461" s="191">
        <v>34752</v>
      </c>
      <c r="F461" s="192" t="s">
        <v>1370</v>
      </c>
      <c r="G461" s="197" t="s">
        <v>1367</v>
      </c>
      <c r="H461" s="193" t="s">
        <v>229</v>
      </c>
      <c r="I461" s="194"/>
      <c r="J461" s="195" t="s">
        <v>1516</v>
      </c>
      <c r="K461" s="195" t="s">
        <v>1518</v>
      </c>
      <c r="L461" s="196"/>
    </row>
    <row r="462" spans="1:12" s="119" customFormat="1" ht="15" customHeight="1">
      <c r="A462" s="75">
        <v>459</v>
      </c>
      <c r="B462" s="204" t="str">
        <f t="shared" ref="B462:B469" si="51">CONCATENATE(H462,"-",L462)</f>
        <v>GÜLLE-B9</v>
      </c>
      <c r="C462" s="190">
        <v>199</v>
      </c>
      <c r="D462" s="190"/>
      <c r="E462" s="191">
        <v>34181</v>
      </c>
      <c r="F462" s="192" t="s">
        <v>1371</v>
      </c>
      <c r="G462" s="197" t="s">
        <v>1367</v>
      </c>
      <c r="H462" s="193" t="s">
        <v>205</v>
      </c>
      <c r="I462" s="194"/>
      <c r="J462" s="195"/>
      <c r="K462" s="195"/>
      <c r="L462" s="196" t="s">
        <v>1542</v>
      </c>
    </row>
    <row r="463" spans="1:12" s="119" customFormat="1" ht="15" customHeight="1">
      <c r="A463" s="75">
        <v>460</v>
      </c>
      <c r="B463" s="204" t="str">
        <f t="shared" si="51"/>
        <v>DİSK-B9</v>
      </c>
      <c r="C463" s="190">
        <v>199</v>
      </c>
      <c r="D463" s="190"/>
      <c r="E463" s="191">
        <v>34181</v>
      </c>
      <c r="F463" s="192" t="s">
        <v>1371</v>
      </c>
      <c r="G463" s="197" t="s">
        <v>1367</v>
      </c>
      <c r="H463" s="193" t="s">
        <v>206</v>
      </c>
      <c r="I463" s="194"/>
      <c r="J463" s="195"/>
      <c r="K463" s="195"/>
      <c r="L463" s="196" t="s">
        <v>1542</v>
      </c>
    </row>
    <row r="464" spans="1:12" s="119" customFormat="1" ht="15" customHeight="1">
      <c r="A464" s="75">
        <v>461</v>
      </c>
      <c r="B464" s="204" t="str">
        <f t="shared" si="51"/>
        <v>CİRİT-B9</v>
      </c>
      <c r="C464" s="190">
        <v>202</v>
      </c>
      <c r="D464" s="190"/>
      <c r="E464" s="191">
        <v>34348</v>
      </c>
      <c r="F464" s="192" t="s">
        <v>1372</v>
      </c>
      <c r="G464" s="197" t="s">
        <v>1367</v>
      </c>
      <c r="H464" s="193" t="s">
        <v>207</v>
      </c>
      <c r="I464" s="194"/>
      <c r="J464" s="195"/>
      <c r="K464" s="195"/>
      <c r="L464" s="196" t="s">
        <v>1542</v>
      </c>
    </row>
    <row r="465" spans="1:12" s="119" customFormat="1" ht="15" customHeight="1">
      <c r="A465" s="75">
        <v>462</v>
      </c>
      <c r="B465" s="204" t="str">
        <f t="shared" si="51"/>
        <v>ÇEKİÇ-B9</v>
      </c>
      <c r="C465" s="190">
        <v>203</v>
      </c>
      <c r="D465" s="190"/>
      <c r="E465" s="191">
        <v>35065</v>
      </c>
      <c r="F465" s="192" t="s">
        <v>1373</v>
      </c>
      <c r="G465" s="197" t="s">
        <v>1367</v>
      </c>
      <c r="H465" s="193" t="s">
        <v>233</v>
      </c>
      <c r="I465" s="194"/>
      <c r="J465" s="195"/>
      <c r="K465" s="195"/>
      <c r="L465" s="196" t="s">
        <v>1542</v>
      </c>
    </row>
    <row r="466" spans="1:12" s="119" customFormat="1" ht="15" customHeight="1">
      <c r="A466" s="75">
        <v>463</v>
      </c>
      <c r="B466" s="204" t="str">
        <f t="shared" si="51"/>
        <v>UZUN-B9</v>
      </c>
      <c r="C466" s="190">
        <v>201</v>
      </c>
      <c r="D466" s="190"/>
      <c r="E466" s="191">
        <v>34882</v>
      </c>
      <c r="F466" s="192" t="s">
        <v>1374</v>
      </c>
      <c r="G466" s="197" t="s">
        <v>1367</v>
      </c>
      <c r="H466" s="193" t="s">
        <v>65</v>
      </c>
      <c r="I466" s="194"/>
      <c r="J466" s="195"/>
      <c r="K466" s="195"/>
      <c r="L466" s="196" t="s">
        <v>1542</v>
      </c>
    </row>
    <row r="467" spans="1:12" s="119" customFormat="1" ht="15" customHeight="1">
      <c r="A467" s="75">
        <v>464</v>
      </c>
      <c r="B467" s="204" t="str">
        <f t="shared" si="51"/>
        <v>ÜÇADIM-B9</v>
      </c>
      <c r="C467" s="190">
        <v>203</v>
      </c>
      <c r="D467" s="190"/>
      <c r="E467" s="191">
        <v>35065</v>
      </c>
      <c r="F467" s="192" t="s">
        <v>1373</v>
      </c>
      <c r="G467" s="197" t="s">
        <v>1367</v>
      </c>
      <c r="H467" s="193" t="s">
        <v>215</v>
      </c>
      <c r="I467" s="194"/>
      <c r="J467" s="195"/>
      <c r="K467" s="195"/>
      <c r="L467" s="196" t="s">
        <v>1542</v>
      </c>
    </row>
    <row r="468" spans="1:12" s="119" customFormat="1" ht="15" customHeight="1">
      <c r="A468" s="75">
        <v>465</v>
      </c>
      <c r="B468" s="204" t="str">
        <f t="shared" si="51"/>
        <v>YüksekB-2</v>
      </c>
      <c r="C468" s="190">
        <v>201</v>
      </c>
      <c r="D468" s="190"/>
      <c r="E468" s="191">
        <v>34882</v>
      </c>
      <c r="F468" s="192" t="s">
        <v>1374</v>
      </c>
      <c r="G468" s="197" t="s">
        <v>1367</v>
      </c>
      <c r="H468" s="193" t="s">
        <v>1550</v>
      </c>
      <c r="I468" s="194" t="s">
        <v>1474</v>
      </c>
      <c r="J468" s="195"/>
      <c r="K468" s="195"/>
      <c r="L468" s="196">
        <v>2</v>
      </c>
    </row>
    <row r="469" spans="1:12" s="119" customFormat="1" ht="15" customHeight="1">
      <c r="A469" s="75">
        <v>466</v>
      </c>
      <c r="B469" s="249" t="str">
        <f t="shared" si="51"/>
        <v>SIRIK-</v>
      </c>
      <c r="C469" s="190"/>
      <c r="D469" s="241"/>
      <c r="E469" s="191"/>
      <c r="F469" s="243" t="s">
        <v>1155</v>
      </c>
      <c r="G469" s="197" t="s">
        <v>1367</v>
      </c>
      <c r="H469" s="245" t="s">
        <v>216</v>
      </c>
      <c r="I469" s="246"/>
      <c r="J469" s="247"/>
      <c r="K469" s="247"/>
      <c r="L469" s="248"/>
    </row>
    <row r="470" spans="1:12" s="119" customFormat="1" ht="52.9" customHeight="1">
      <c r="A470" s="75">
        <v>467</v>
      </c>
      <c r="B470" s="249" t="str">
        <f t="shared" ref="B470:B479" si="52">CONCATENATE(H470,"-",J470,"-",K470)</f>
        <v>4X100M-2-3</v>
      </c>
      <c r="C470" s="241" t="s">
        <v>1950</v>
      </c>
      <c r="D470" s="241"/>
      <c r="E470" s="242" t="s">
        <v>1949</v>
      </c>
      <c r="F470" s="243" t="s">
        <v>1948</v>
      </c>
      <c r="G470" s="197" t="s">
        <v>1367</v>
      </c>
      <c r="H470" s="245" t="s">
        <v>234</v>
      </c>
      <c r="I470" s="246"/>
      <c r="J470" s="247" t="s">
        <v>1516</v>
      </c>
      <c r="K470" s="247" t="s">
        <v>1517</v>
      </c>
      <c r="L470" s="248"/>
    </row>
    <row r="471" spans="1:12" s="119" customFormat="1" ht="52.9" customHeight="1">
      <c r="A471" s="75">
        <v>468</v>
      </c>
      <c r="B471" s="204" t="str">
        <f t="shared" si="52"/>
        <v>4X400M-3-6</v>
      </c>
      <c r="C471" s="190" t="s">
        <v>2020</v>
      </c>
      <c r="D471" s="190"/>
      <c r="E471" s="191" t="s">
        <v>2019</v>
      </c>
      <c r="F471" s="192" t="s">
        <v>2018</v>
      </c>
      <c r="G471" s="197" t="s">
        <v>1367</v>
      </c>
      <c r="H471" s="193" t="s">
        <v>235</v>
      </c>
      <c r="I471" s="194"/>
      <c r="J471" s="195" t="s">
        <v>1517</v>
      </c>
      <c r="K471" s="195" t="s">
        <v>1519</v>
      </c>
      <c r="L471" s="196"/>
    </row>
    <row r="472" spans="1:12" s="119" customFormat="1" ht="15" customHeight="1">
      <c r="A472" s="75">
        <v>469</v>
      </c>
      <c r="B472" s="204" t="str">
        <f t="shared" si="52"/>
        <v>100M-4-6</v>
      </c>
      <c r="C472" s="190">
        <v>208</v>
      </c>
      <c r="D472" s="190"/>
      <c r="E472" s="191" t="s">
        <v>1375</v>
      </c>
      <c r="F472" s="192" t="s">
        <v>1376</v>
      </c>
      <c r="G472" s="197" t="s">
        <v>1377</v>
      </c>
      <c r="H472" s="193" t="s">
        <v>146</v>
      </c>
      <c r="I472" s="194">
        <v>141</v>
      </c>
      <c r="J472" s="195" t="s">
        <v>1514</v>
      </c>
      <c r="K472" s="195" t="s">
        <v>1519</v>
      </c>
      <c r="L472" s="196"/>
    </row>
    <row r="473" spans="1:12" s="119" customFormat="1" ht="15" customHeight="1">
      <c r="A473" s="75">
        <v>470</v>
      </c>
      <c r="B473" s="204" t="str">
        <f t="shared" si="52"/>
        <v>200M-4-6</v>
      </c>
      <c r="C473" s="190">
        <v>211</v>
      </c>
      <c r="D473" s="190"/>
      <c r="E473" s="191" t="s">
        <v>1378</v>
      </c>
      <c r="F473" s="192" t="s">
        <v>1379</v>
      </c>
      <c r="G473" s="197" t="s">
        <v>1377</v>
      </c>
      <c r="H473" s="193" t="s">
        <v>213</v>
      </c>
      <c r="I473" s="194">
        <v>2885</v>
      </c>
      <c r="J473" s="195" t="s">
        <v>1514</v>
      </c>
      <c r="K473" s="195" t="s">
        <v>1519</v>
      </c>
      <c r="L473" s="196"/>
    </row>
    <row r="474" spans="1:12" s="119" customFormat="1" ht="15" customHeight="1">
      <c r="A474" s="75">
        <v>471</v>
      </c>
      <c r="B474" s="204" t="str">
        <f t="shared" si="52"/>
        <v>400M-3-1</v>
      </c>
      <c r="C474" s="190">
        <v>207</v>
      </c>
      <c r="D474" s="190"/>
      <c r="E474" s="191" t="s">
        <v>1380</v>
      </c>
      <c r="F474" s="192" t="s">
        <v>1381</v>
      </c>
      <c r="G474" s="197" t="s">
        <v>1377</v>
      </c>
      <c r="H474" s="193" t="s">
        <v>214</v>
      </c>
      <c r="I474" s="194">
        <v>11330</v>
      </c>
      <c r="J474" s="195" t="s">
        <v>1517</v>
      </c>
      <c r="K474" s="195" t="s">
        <v>1515</v>
      </c>
      <c r="L474" s="196"/>
    </row>
    <row r="475" spans="1:12" s="119" customFormat="1" ht="15" customHeight="1">
      <c r="A475" s="75">
        <v>472</v>
      </c>
      <c r="B475" s="204" t="str">
        <f t="shared" si="52"/>
        <v>800M-3-7</v>
      </c>
      <c r="C475" s="190">
        <v>213</v>
      </c>
      <c r="D475" s="190"/>
      <c r="E475" s="191" t="s">
        <v>1382</v>
      </c>
      <c r="F475" s="192" t="s">
        <v>1383</v>
      </c>
      <c r="G475" s="197" t="s">
        <v>1377</v>
      </c>
      <c r="H475" s="193" t="s">
        <v>120</v>
      </c>
      <c r="I475" s="194">
        <v>30008</v>
      </c>
      <c r="J475" s="195" t="s">
        <v>1517</v>
      </c>
      <c r="K475" s="195" t="s">
        <v>1520</v>
      </c>
      <c r="L475" s="196"/>
    </row>
    <row r="476" spans="1:12" s="119" customFormat="1" ht="15" customHeight="1">
      <c r="A476" s="75">
        <v>473</v>
      </c>
      <c r="B476" s="204" t="str">
        <f t="shared" si="52"/>
        <v>1500M-2-3</v>
      </c>
      <c r="C476" s="190">
        <v>212</v>
      </c>
      <c r="D476" s="190"/>
      <c r="E476" s="191" t="s">
        <v>1384</v>
      </c>
      <c r="F476" s="192" t="s">
        <v>1385</v>
      </c>
      <c r="G476" s="197" t="s">
        <v>1377</v>
      </c>
      <c r="H476" s="193" t="s">
        <v>204</v>
      </c>
      <c r="I476" s="194">
        <v>142794</v>
      </c>
      <c r="J476" s="195" t="s">
        <v>1516</v>
      </c>
      <c r="K476" s="195" t="s">
        <v>1517</v>
      </c>
      <c r="L476" s="196"/>
    </row>
    <row r="477" spans="1:12" s="119" customFormat="1" ht="15" customHeight="1">
      <c r="A477" s="75">
        <v>474</v>
      </c>
      <c r="B477" s="204" t="str">
        <f t="shared" si="52"/>
        <v>3000M-2-1</v>
      </c>
      <c r="C477" s="190">
        <v>212</v>
      </c>
      <c r="D477" s="190"/>
      <c r="E477" s="191" t="s">
        <v>1384</v>
      </c>
      <c r="F477" s="192" t="s">
        <v>1385</v>
      </c>
      <c r="G477" s="197" t="s">
        <v>1377</v>
      </c>
      <c r="H477" s="193" t="s">
        <v>230</v>
      </c>
      <c r="I477" s="194"/>
      <c r="J477" s="195" t="s">
        <v>1516</v>
      </c>
      <c r="K477" s="195" t="s">
        <v>1515</v>
      </c>
      <c r="L477" s="196"/>
    </row>
    <row r="478" spans="1:12" s="119" customFormat="1" ht="15" customHeight="1">
      <c r="A478" s="75">
        <v>475</v>
      </c>
      <c r="B478" s="204" t="str">
        <f t="shared" si="52"/>
        <v>100M.ENG-4-6</v>
      </c>
      <c r="C478" s="190">
        <v>211</v>
      </c>
      <c r="D478" s="190"/>
      <c r="E478" s="191" t="s">
        <v>1378</v>
      </c>
      <c r="F478" s="192" t="s">
        <v>1379</v>
      </c>
      <c r="G478" s="197" t="s">
        <v>1377</v>
      </c>
      <c r="H478" s="193" t="s">
        <v>720</v>
      </c>
      <c r="I478" s="194">
        <v>2028</v>
      </c>
      <c r="J478" s="195" t="s">
        <v>1514</v>
      </c>
      <c r="K478" s="195" t="s">
        <v>1519</v>
      </c>
      <c r="L478" s="196"/>
    </row>
    <row r="479" spans="1:12" s="119" customFormat="1" ht="15" customHeight="1">
      <c r="A479" s="75">
        <v>476</v>
      </c>
      <c r="B479" s="204" t="str">
        <f t="shared" si="52"/>
        <v>400M.ENG-2-3</v>
      </c>
      <c r="C479" s="190">
        <v>207</v>
      </c>
      <c r="D479" s="190"/>
      <c r="E479" s="191" t="s">
        <v>1380</v>
      </c>
      <c r="F479" s="192" t="s">
        <v>1381</v>
      </c>
      <c r="G479" s="197" t="s">
        <v>1377</v>
      </c>
      <c r="H479" s="193" t="s">
        <v>229</v>
      </c>
      <c r="I479" s="194">
        <v>12930</v>
      </c>
      <c r="J479" s="195" t="s">
        <v>1516</v>
      </c>
      <c r="K479" s="195" t="s">
        <v>1517</v>
      </c>
      <c r="L479" s="196"/>
    </row>
    <row r="480" spans="1:12" s="119" customFormat="1" ht="15" customHeight="1">
      <c r="A480" s="75">
        <v>477</v>
      </c>
      <c r="B480" s="204" t="str">
        <f t="shared" ref="B480:B487" si="53">CONCATENATE(H480,"-",L480)</f>
        <v>GÜLLE-B12</v>
      </c>
      <c r="C480" s="190">
        <v>210</v>
      </c>
      <c r="D480" s="190"/>
      <c r="E480" s="191" t="s">
        <v>1386</v>
      </c>
      <c r="F480" s="192" t="s">
        <v>1387</v>
      </c>
      <c r="G480" s="197" t="s">
        <v>1377</v>
      </c>
      <c r="H480" s="193" t="s">
        <v>205</v>
      </c>
      <c r="I480" s="194">
        <v>497</v>
      </c>
      <c r="J480" s="195"/>
      <c r="K480" s="195"/>
      <c r="L480" s="196" t="s">
        <v>1543</v>
      </c>
    </row>
    <row r="481" spans="1:12" s="119" customFormat="1" ht="15" customHeight="1">
      <c r="A481" s="75">
        <v>478</v>
      </c>
      <c r="B481" s="204" t="str">
        <f t="shared" si="53"/>
        <v>DİSK-B12</v>
      </c>
      <c r="C481" s="190">
        <v>209</v>
      </c>
      <c r="D481" s="190"/>
      <c r="E481" s="191" t="s">
        <v>1388</v>
      </c>
      <c r="F481" s="192" t="s">
        <v>1389</v>
      </c>
      <c r="G481" s="197" t="s">
        <v>1377</v>
      </c>
      <c r="H481" s="193" t="s">
        <v>206</v>
      </c>
      <c r="I481" s="194">
        <v>1057</v>
      </c>
      <c r="J481" s="195"/>
      <c r="K481" s="195"/>
      <c r="L481" s="196" t="s">
        <v>1543</v>
      </c>
    </row>
    <row r="482" spans="1:12" s="119" customFormat="1" ht="15" customHeight="1">
      <c r="A482" s="75">
        <v>479</v>
      </c>
      <c r="B482" s="204" t="str">
        <f t="shared" si="53"/>
        <v>CİRİT-B12</v>
      </c>
      <c r="C482" s="190">
        <v>208</v>
      </c>
      <c r="D482" s="190"/>
      <c r="E482" s="191" t="s">
        <v>1375</v>
      </c>
      <c r="F482" s="192" t="s">
        <v>1376</v>
      </c>
      <c r="G482" s="197" t="s">
        <v>1377</v>
      </c>
      <c r="H482" s="193" t="s">
        <v>207</v>
      </c>
      <c r="I482" s="194"/>
      <c r="J482" s="195"/>
      <c r="K482" s="195"/>
      <c r="L482" s="196" t="s">
        <v>1543</v>
      </c>
    </row>
    <row r="483" spans="1:12" s="119" customFormat="1" ht="15" customHeight="1">
      <c r="A483" s="75">
        <v>480</v>
      </c>
      <c r="B483" s="204" t="str">
        <f t="shared" si="53"/>
        <v>ÇEKİÇ-</v>
      </c>
      <c r="C483" s="190"/>
      <c r="D483" s="190"/>
      <c r="E483" s="191"/>
      <c r="F483" s="192" t="s">
        <v>1155</v>
      </c>
      <c r="G483" s="197" t="s">
        <v>1377</v>
      </c>
      <c r="H483" s="193" t="s">
        <v>233</v>
      </c>
      <c r="I483" s="194"/>
      <c r="J483" s="195"/>
      <c r="K483" s="195"/>
      <c r="L483" s="196"/>
    </row>
    <row r="484" spans="1:12" s="119" customFormat="1" ht="15" customHeight="1">
      <c r="A484" s="75">
        <v>481</v>
      </c>
      <c r="B484" s="204" t="str">
        <f t="shared" si="53"/>
        <v>UZUN-B12</v>
      </c>
      <c r="C484" s="190">
        <v>213</v>
      </c>
      <c r="D484" s="190"/>
      <c r="E484" s="191" t="s">
        <v>1382</v>
      </c>
      <c r="F484" s="192" t="s">
        <v>1383</v>
      </c>
      <c r="G484" s="197" t="s">
        <v>1377</v>
      </c>
      <c r="H484" s="193" t="s">
        <v>65</v>
      </c>
      <c r="I484" s="194"/>
      <c r="J484" s="195"/>
      <c r="K484" s="195"/>
      <c r="L484" s="196" t="s">
        <v>1543</v>
      </c>
    </row>
    <row r="485" spans="1:12" s="119" customFormat="1" ht="15" customHeight="1">
      <c r="A485" s="75">
        <v>482</v>
      </c>
      <c r="B485" s="204" t="str">
        <f t="shared" si="53"/>
        <v>ÜÇADIM-B12</v>
      </c>
      <c r="C485" s="190"/>
      <c r="D485" s="190"/>
      <c r="E485" s="191"/>
      <c r="F485" s="192" t="s">
        <v>1155</v>
      </c>
      <c r="G485" s="197" t="s">
        <v>1377</v>
      </c>
      <c r="H485" s="193" t="s">
        <v>215</v>
      </c>
      <c r="I485" s="194"/>
      <c r="J485" s="195"/>
      <c r="K485" s="195"/>
      <c r="L485" s="196" t="s">
        <v>1543</v>
      </c>
    </row>
    <row r="486" spans="1:12" s="119" customFormat="1" ht="15" customHeight="1">
      <c r="A486" s="75">
        <v>483</v>
      </c>
      <c r="B486" s="204" t="str">
        <f t="shared" si="53"/>
        <v>YüksekA-</v>
      </c>
      <c r="C486" s="190"/>
      <c r="D486" s="190"/>
      <c r="E486" s="191"/>
      <c r="F486" s="192" t="s">
        <v>1155</v>
      </c>
      <c r="G486" s="197" t="s">
        <v>1377</v>
      </c>
      <c r="H486" s="193" t="s">
        <v>1549</v>
      </c>
      <c r="I486" s="194"/>
      <c r="J486" s="195"/>
      <c r="K486" s="195"/>
      <c r="L486" s="196"/>
    </row>
    <row r="487" spans="1:12" s="119" customFormat="1" ht="15" customHeight="1">
      <c r="A487" s="75">
        <v>484</v>
      </c>
      <c r="B487" s="249" t="str">
        <f t="shared" si="53"/>
        <v>SIRIK-</v>
      </c>
      <c r="C487" s="241"/>
      <c r="D487" s="241"/>
      <c r="E487" s="242"/>
      <c r="F487" s="243" t="s">
        <v>1155</v>
      </c>
      <c r="G487" s="244" t="s">
        <v>1377</v>
      </c>
      <c r="H487" s="245" t="s">
        <v>216</v>
      </c>
      <c r="I487" s="246"/>
      <c r="J487" s="247"/>
      <c r="K487" s="247"/>
      <c r="L487" s="248"/>
    </row>
    <row r="488" spans="1:12" s="119" customFormat="1" ht="79.150000000000006" customHeight="1">
      <c r="A488" s="75">
        <v>485</v>
      </c>
      <c r="B488" s="249" t="str">
        <f t="shared" ref="B488:B497" si="54">CONCATENATE(H488,"-",J488,"-",K488)</f>
        <v>4X100M-1-5</v>
      </c>
      <c r="C488" s="241" t="s">
        <v>1981</v>
      </c>
      <c r="D488" s="241"/>
      <c r="E488" s="242" t="s">
        <v>1980</v>
      </c>
      <c r="F488" s="243" t="s">
        <v>1979</v>
      </c>
      <c r="G488" s="244" t="s">
        <v>1377</v>
      </c>
      <c r="H488" s="245" t="s">
        <v>234</v>
      </c>
      <c r="I488" s="246"/>
      <c r="J488" s="247" t="s">
        <v>1515</v>
      </c>
      <c r="K488" s="247" t="s">
        <v>1518</v>
      </c>
      <c r="L488" s="248"/>
    </row>
    <row r="489" spans="1:12" s="119" customFormat="1" ht="79.150000000000006" customHeight="1">
      <c r="A489" s="75">
        <v>486</v>
      </c>
      <c r="B489" s="204" t="str">
        <f t="shared" si="54"/>
        <v>4X400M-1-5</v>
      </c>
      <c r="C489" s="190" t="s">
        <v>1981</v>
      </c>
      <c r="D489" s="190"/>
      <c r="E489" s="191" t="s">
        <v>1980</v>
      </c>
      <c r="F489" s="192" t="s">
        <v>1979</v>
      </c>
      <c r="G489" s="197" t="s">
        <v>1377</v>
      </c>
      <c r="H489" s="193" t="s">
        <v>235</v>
      </c>
      <c r="I489" s="194"/>
      <c r="J489" s="195" t="s">
        <v>1515</v>
      </c>
      <c r="K489" s="195" t="s">
        <v>1518</v>
      </c>
      <c r="L489" s="196"/>
    </row>
    <row r="490" spans="1:12" s="119" customFormat="1" ht="15" customHeight="1">
      <c r="A490" s="75">
        <v>487</v>
      </c>
      <c r="B490" s="204" t="str">
        <f t="shared" si="54"/>
        <v>100M--</v>
      </c>
      <c r="C490" s="190"/>
      <c r="D490" s="190"/>
      <c r="E490" s="191"/>
      <c r="F490" s="192"/>
      <c r="G490" s="197" t="s">
        <v>1390</v>
      </c>
      <c r="H490" s="193" t="s">
        <v>146</v>
      </c>
      <c r="I490" s="194"/>
      <c r="J490" s="195"/>
      <c r="K490" s="195"/>
      <c r="L490" s="196"/>
    </row>
    <row r="491" spans="1:12" s="119" customFormat="1" ht="15" customHeight="1">
      <c r="A491" s="75">
        <v>488</v>
      </c>
      <c r="B491" s="204" t="str">
        <f t="shared" si="54"/>
        <v>200M--</v>
      </c>
      <c r="C491" s="190"/>
      <c r="D491" s="190"/>
      <c r="E491" s="191"/>
      <c r="F491" s="192"/>
      <c r="G491" s="197" t="s">
        <v>1390</v>
      </c>
      <c r="H491" s="193" t="s">
        <v>213</v>
      </c>
      <c r="I491" s="194"/>
      <c r="J491" s="195"/>
      <c r="K491" s="195"/>
      <c r="L491" s="196"/>
    </row>
    <row r="492" spans="1:12" s="119" customFormat="1" ht="15" customHeight="1">
      <c r="A492" s="75">
        <v>489</v>
      </c>
      <c r="B492" s="204" t="str">
        <f t="shared" si="54"/>
        <v>400M-5-3</v>
      </c>
      <c r="C492" s="190">
        <v>214</v>
      </c>
      <c r="D492" s="190"/>
      <c r="E492" s="191">
        <v>35302</v>
      </c>
      <c r="F492" s="192" t="s">
        <v>1391</v>
      </c>
      <c r="G492" s="197" t="s">
        <v>1390</v>
      </c>
      <c r="H492" s="193" t="s">
        <v>214</v>
      </c>
      <c r="I492" s="194"/>
      <c r="J492" s="195" t="s">
        <v>1518</v>
      </c>
      <c r="K492" s="195" t="s">
        <v>1517</v>
      </c>
      <c r="L492" s="196"/>
    </row>
    <row r="493" spans="1:12" s="119" customFormat="1" ht="15" customHeight="1">
      <c r="A493" s="75">
        <v>490</v>
      </c>
      <c r="B493" s="204" t="str">
        <f t="shared" si="54"/>
        <v>800M--</v>
      </c>
      <c r="C493" s="190"/>
      <c r="D493" s="190"/>
      <c r="E493" s="191"/>
      <c r="F493" s="192"/>
      <c r="G493" s="197" t="s">
        <v>1390</v>
      </c>
      <c r="H493" s="193" t="s">
        <v>120</v>
      </c>
      <c r="I493" s="194"/>
      <c r="J493" s="195"/>
      <c r="K493" s="195"/>
      <c r="L493" s="196"/>
    </row>
    <row r="494" spans="1:12" s="119" customFormat="1" ht="15" customHeight="1">
      <c r="A494" s="75">
        <v>491</v>
      </c>
      <c r="B494" s="204" t="str">
        <f t="shared" si="54"/>
        <v>1500M-2-11</v>
      </c>
      <c r="C494" s="190">
        <v>214</v>
      </c>
      <c r="D494" s="190"/>
      <c r="E494" s="191">
        <v>35302</v>
      </c>
      <c r="F494" s="192" t="s">
        <v>1391</v>
      </c>
      <c r="G494" s="197" t="s">
        <v>1390</v>
      </c>
      <c r="H494" s="193" t="s">
        <v>204</v>
      </c>
      <c r="I494" s="194"/>
      <c r="J494" s="195" t="s">
        <v>1516</v>
      </c>
      <c r="K494" s="195" t="s">
        <v>1524</v>
      </c>
      <c r="L494" s="196"/>
    </row>
    <row r="495" spans="1:12" s="119" customFormat="1" ht="15" customHeight="1">
      <c r="A495" s="75">
        <v>492</v>
      </c>
      <c r="B495" s="204" t="str">
        <f t="shared" si="54"/>
        <v>3000M--</v>
      </c>
      <c r="C495" s="190"/>
      <c r="D495" s="190"/>
      <c r="E495" s="191"/>
      <c r="F495" s="192"/>
      <c r="G495" s="197" t="s">
        <v>1390</v>
      </c>
      <c r="H495" s="193" t="s">
        <v>230</v>
      </c>
      <c r="I495" s="194"/>
      <c r="J495" s="195"/>
      <c r="K495" s="195"/>
      <c r="L495" s="196"/>
    </row>
    <row r="496" spans="1:12" s="119" customFormat="1" ht="15" customHeight="1">
      <c r="A496" s="75">
        <v>493</v>
      </c>
      <c r="B496" s="204" t="str">
        <f t="shared" si="54"/>
        <v>100M.ENG--</v>
      </c>
      <c r="C496" s="190"/>
      <c r="D496" s="190"/>
      <c r="E496" s="191"/>
      <c r="F496" s="192"/>
      <c r="G496" s="197" t="s">
        <v>1390</v>
      </c>
      <c r="H496" s="193" t="s">
        <v>720</v>
      </c>
      <c r="I496" s="194"/>
      <c r="J496" s="195"/>
      <c r="K496" s="195"/>
      <c r="L496" s="196"/>
    </row>
    <row r="497" spans="1:12" s="119" customFormat="1" ht="15" customHeight="1">
      <c r="A497" s="75">
        <v>494</v>
      </c>
      <c r="B497" s="204" t="str">
        <f t="shared" si="54"/>
        <v>400M.ENG--</v>
      </c>
      <c r="C497" s="190"/>
      <c r="D497" s="190"/>
      <c r="E497" s="191"/>
      <c r="F497" s="192"/>
      <c r="G497" s="197" t="s">
        <v>1390</v>
      </c>
      <c r="H497" s="193" t="s">
        <v>229</v>
      </c>
      <c r="I497" s="194"/>
      <c r="J497" s="195"/>
      <c r="K497" s="195"/>
      <c r="L497" s="196"/>
    </row>
    <row r="498" spans="1:12" s="119" customFormat="1" ht="15" customHeight="1">
      <c r="A498" s="75">
        <v>495</v>
      </c>
      <c r="B498" s="204" t="str">
        <f t="shared" ref="B498:B505" si="55">CONCATENATE(H498,"-",L498)</f>
        <v>GÜLLEB-14</v>
      </c>
      <c r="C498" s="190">
        <v>215</v>
      </c>
      <c r="D498" s="190"/>
      <c r="E498" s="191">
        <v>34907</v>
      </c>
      <c r="F498" s="192" t="s">
        <v>1392</v>
      </c>
      <c r="G498" s="197" t="s">
        <v>1390</v>
      </c>
      <c r="H498" s="193" t="s">
        <v>1576</v>
      </c>
      <c r="I498" s="194">
        <v>1432</v>
      </c>
      <c r="J498" s="195"/>
      <c r="K498" s="195"/>
      <c r="L498" s="196">
        <v>14</v>
      </c>
    </row>
    <row r="499" spans="1:12" s="119" customFormat="1" ht="15" customHeight="1">
      <c r="A499" s="75">
        <v>496</v>
      </c>
      <c r="B499" s="204" t="str">
        <f t="shared" si="55"/>
        <v>DİSK-a15</v>
      </c>
      <c r="C499" s="190">
        <v>215</v>
      </c>
      <c r="D499" s="190"/>
      <c r="E499" s="191">
        <v>34907</v>
      </c>
      <c r="F499" s="192" t="s">
        <v>1392</v>
      </c>
      <c r="G499" s="197" t="s">
        <v>1390</v>
      </c>
      <c r="H499" s="193" t="s">
        <v>206</v>
      </c>
      <c r="I499" s="194">
        <v>3500</v>
      </c>
      <c r="J499" s="195"/>
      <c r="K499" s="195"/>
      <c r="L499" s="196" t="s">
        <v>1693</v>
      </c>
    </row>
    <row r="500" spans="1:12" s="119" customFormat="1" ht="15" customHeight="1">
      <c r="A500" s="75">
        <v>497</v>
      </c>
      <c r="B500" s="204" t="str">
        <f t="shared" si="55"/>
        <v>CİRİT-</v>
      </c>
      <c r="C500" s="190"/>
      <c r="D500" s="190"/>
      <c r="E500" s="191"/>
      <c r="F500" s="192"/>
      <c r="G500" s="197" t="s">
        <v>1390</v>
      </c>
      <c r="H500" s="193" t="s">
        <v>207</v>
      </c>
      <c r="I500" s="194"/>
      <c r="J500" s="195"/>
      <c r="K500" s="195"/>
      <c r="L500" s="196"/>
    </row>
    <row r="501" spans="1:12" s="119" customFormat="1" ht="15" customHeight="1">
      <c r="A501" s="75">
        <v>498</v>
      </c>
      <c r="B501" s="204" t="str">
        <f t="shared" si="55"/>
        <v>ÇEKİÇ-</v>
      </c>
      <c r="C501" s="190"/>
      <c r="D501" s="190"/>
      <c r="E501" s="191"/>
      <c r="F501" s="192"/>
      <c r="G501" s="197" t="s">
        <v>1390</v>
      </c>
      <c r="H501" s="193" t="s">
        <v>233</v>
      </c>
      <c r="I501" s="194"/>
      <c r="J501" s="195"/>
      <c r="K501" s="195"/>
      <c r="L501" s="196"/>
    </row>
    <row r="502" spans="1:12" s="119" customFormat="1" ht="15" customHeight="1">
      <c r="A502" s="75">
        <v>499</v>
      </c>
      <c r="B502" s="204" t="str">
        <f t="shared" si="55"/>
        <v>UZUN-a14</v>
      </c>
      <c r="C502" s="190">
        <v>216</v>
      </c>
      <c r="D502" s="190"/>
      <c r="E502" s="191">
        <v>34974</v>
      </c>
      <c r="F502" s="192" t="s">
        <v>1393</v>
      </c>
      <c r="G502" s="197" t="s">
        <v>1390</v>
      </c>
      <c r="H502" s="193" t="s">
        <v>65</v>
      </c>
      <c r="I502" s="194"/>
      <c r="J502" s="195"/>
      <c r="K502" s="195"/>
      <c r="L502" s="196" t="s">
        <v>1691</v>
      </c>
    </row>
    <row r="503" spans="1:12" s="119" customFormat="1" ht="15" customHeight="1">
      <c r="A503" s="75">
        <v>500</v>
      </c>
      <c r="B503" s="204" t="str">
        <f t="shared" si="55"/>
        <v>ÜÇADIM-</v>
      </c>
      <c r="C503" s="190"/>
      <c r="D503" s="190"/>
      <c r="E503" s="191"/>
      <c r="F503" s="192"/>
      <c r="G503" s="197" t="s">
        <v>1390</v>
      </c>
      <c r="H503" s="193" t="s">
        <v>215</v>
      </c>
      <c r="I503" s="194"/>
      <c r="J503" s="195"/>
      <c r="K503" s="195"/>
      <c r="L503" s="196"/>
    </row>
    <row r="504" spans="1:12" s="119" customFormat="1" ht="15" customHeight="1">
      <c r="A504" s="75">
        <v>501</v>
      </c>
      <c r="B504" s="204" t="str">
        <f t="shared" si="55"/>
        <v>YüksekA-</v>
      </c>
      <c r="C504" s="190"/>
      <c r="D504" s="190"/>
      <c r="E504" s="191"/>
      <c r="F504" s="192"/>
      <c r="G504" s="197" t="s">
        <v>1390</v>
      </c>
      <c r="H504" s="193" t="s">
        <v>1549</v>
      </c>
      <c r="I504" s="194"/>
      <c r="J504" s="195"/>
      <c r="K504" s="195"/>
      <c r="L504" s="196"/>
    </row>
    <row r="505" spans="1:12" s="119" customFormat="1" ht="15" customHeight="1">
      <c r="A505" s="75">
        <v>502</v>
      </c>
      <c r="B505" s="249" t="str">
        <f t="shared" si="55"/>
        <v>SIRIK-</v>
      </c>
      <c r="C505" s="241"/>
      <c r="D505" s="241"/>
      <c r="E505" s="242"/>
      <c r="F505" s="243"/>
      <c r="G505" s="244" t="s">
        <v>1390</v>
      </c>
      <c r="H505" s="245" t="s">
        <v>216</v>
      </c>
      <c r="I505" s="246"/>
      <c r="J505" s="247"/>
      <c r="K505" s="247"/>
      <c r="L505" s="248"/>
    </row>
    <row r="506" spans="1:12" s="119" customFormat="1" ht="15" customHeight="1">
      <c r="A506" s="75">
        <v>503</v>
      </c>
      <c r="B506" s="249" t="str">
        <f t="shared" ref="B506:B515" si="56">CONCATENATE(H506,"-",J506,"-",K506)</f>
        <v>4X100M--</v>
      </c>
      <c r="C506" s="241"/>
      <c r="D506" s="241"/>
      <c r="E506" s="242"/>
      <c r="F506" s="243"/>
      <c r="G506" s="244" t="s">
        <v>1390</v>
      </c>
      <c r="H506" s="245" t="s">
        <v>234</v>
      </c>
      <c r="I506" s="246"/>
      <c r="J506" s="247"/>
      <c r="K506" s="247"/>
      <c r="L506" s="248"/>
    </row>
    <row r="507" spans="1:12" s="119" customFormat="1" ht="15" customHeight="1">
      <c r="A507" s="75">
        <v>504</v>
      </c>
      <c r="B507" s="204" t="str">
        <f t="shared" si="56"/>
        <v>4X400M--</v>
      </c>
      <c r="C507" s="190"/>
      <c r="D507" s="190"/>
      <c r="E507" s="191"/>
      <c r="F507" s="192"/>
      <c r="G507" s="197" t="s">
        <v>1390</v>
      </c>
      <c r="H507" s="193" t="s">
        <v>235</v>
      </c>
      <c r="I507" s="194"/>
      <c r="J507" s="195"/>
      <c r="K507" s="195"/>
      <c r="L507" s="196"/>
    </row>
    <row r="508" spans="1:12" s="119" customFormat="1" ht="15" customHeight="1">
      <c r="A508" s="75">
        <v>505</v>
      </c>
      <c r="B508" s="204" t="str">
        <f t="shared" si="56"/>
        <v>100M--</v>
      </c>
      <c r="C508" s="190"/>
      <c r="D508" s="190"/>
      <c r="E508" s="191"/>
      <c r="F508" s="192"/>
      <c r="G508" s="197" t="s">
        <v>1394</v>
      </c>
      <c r="H508" s="193" t="s">
        <v>146</v>
      </c>
      <c r="I508" s="194"/>
      <c r="J508" s="195"/>
      <c r="K508" s="195"/>
      <c r="L508" s="196"/>
    </row>
    <row r="509" spans="1:12" s="119" customFormat="1" ht="15" customHeight="1">
      <c r="A509" s="75">
        <v>506</v>
      </c>
      <c r="B509" s="204" t="str">
        <f t="shared" si="56"/>
        <v>200M--</v>
      </c>
      <c r="C509" s="190"/>
      <c r="D509" s="190"/>
      <c r="E509" s="191"/>
      <c r="F509" s="192"/>
      <c r="G509" s="197" t="s">
        <v>1394</v>
      </c>
      <c r="H509" s="193" t="s">
        <v>213</v>
      </c>
      <c r="I509" s="194"/>
      <c r="J509" s="195"/>
      <c r="K509" s="195"/>
      <c r="L509" s="196"/>
    </row>
    <row r="510" spans="1:12" s="119" customFormat="1" ht="15" customHeight="1">
      <c r="A510" s="75">
        <v>507</v>
      </c>
      <c r="B510" s="204" t="str">
        <f t="shared" si="56"/>
        <v>400M--</v>
      </c>
      <c r="C510" s="190"/>
      <c r="D510" s="190"/>
      <c r="E510" s="191"/>
      <c r="F510" s="192"/>
      <c r="G510" s="197" t="s">
        <v>1394</v>
      </c>
      <c r="H510" s="193" t="s">
        <v>214</v>
      </c>
      <c r="I510" s="194"/>
      <c r="J510" s="195"/>
      <c r="K510" s="195"/>
      <c r="L510" s="196"/>
    </row>
    <row r="511" spans="1:12" s="119" customFormat="1" ht="15" customHeight="1">
      <c r="A511" s="75">
        <v>508</v>
      </c>
      <c r="B511" s="204" t="str">
        <f t="shared" si="56"/>
        <v>800M-4-4</v>
      </c>
      <c r="C511" s="190">
        <v>217</v>
      </c>
      <c r="D511" s="190"/>
      <c r="E511" s="191"/>
      <c r="F511" s="192" t="s">
        <v>1395</v>
      </c>
      <c r="G511" s="197" t="s">
        <v>1394</v>
      </c>
      <c r="H511" s="193" t="s">
        <v>120</v>
      </c>
      <c r="I511" s="194"/>
      <c r="J511" s="195" t="s">
        <v>1514</v>
      </c>
      <c r="K511" s="195" t="s">
        <v>1514</v>
      </c>
      <c r="L511" s="196"/>
    </row>
    <row r="512" spans="1:12" s="119" customFormat="1" ht="15" customHeight="1">
      <c r="A512" s="75">
        <v>509</v>
      </c>
      <c r="B512" s="204" t="str">
        <f t="shared" si="56"/>
        <v>1500M-2-12</v>
      </c>
      <c r="C512" s="190">
        <v>217</v>
      </c>
      <c r="D512" s="190"/>
      <c r="E512" s="191"/>
      <c r="F512" s="192" t="s">
        <v>1395</v>
      </c>
      <c r="G512" s="197" t="s">
        <v>1394</v>
      </c>
      <c r="H512" s="193" t="s">
        <v>204</v>
      </c>
      <c r="I512" s="194"/>
      <c r="J512" s="195" t="s">
        <v>1516</v>
      </c>
      <c r="K512" s="195" t="s">
        <v>1525</v>
      </c>
      <c r="L512" s="196"/>
    </row>
    <row r="513" spans="1:12" s="119" customFormat="1" ht="15" customHeight="1">
      <c r="A513" s="75">
        <v>510</v>
      </c>
      <c r="B513" s="204" t="str">
        <f t="shared" si="56"/>
        <v>3000M-2-4</v>
      </c>
      <c r="C513" s="190">
        <v>218</v>
      </c>
      <c r="D513" s="190"/>
      <c r="E513" s="191"/>
      <c r="F513" s="192" t="s">
        <v>1396</v>
      </c>
      <c r="G513" s="197" t="s">
        <v>1394</v>
      </c>
      <c r="H513" s="193" t="s">
        <v>230</v>
      </c>
      <c r="I513" s="194"/>
      <c r="J513" s="195" t="s">
        <v>1516</v>
      </c>
      <c r="K513" s="195" t="s">
        <v>1514</v>
      </c>
      <c r="L513" s="196"/>
    </row>
    <row r="514" spans="1:12" s="119" customFormat="1" ht="15" customHeight="1">
      <c r="A514" s="75">
        <v>511</v>
      </c>
      <c r="B514" s="204" t="str">
        <f t="shared" si="56"/>
        <v>100M.ENG--</v>
      </c>
      <c r="C514" s="190"/>
      <c r="D514" s="190"/>
      <c r="E514" s="191"/>
      <c r="F514" s="192"/>
      <c r="G514" s="197" t="s">
        <v>1394</v>
      </c>
      <c r="H514" s="193" t="s">
        <v>720</v>
      </c>
      <c r="I514" s="194"/>
      <c r="J514" s="195"/>
      <c r="K514" s="195"/>
      <c r="L514" s="196"/>
    </row>
    <row r="515" spans="1:12" s="119" customFormat="1" ht="15" customHeight="1">
      <c r="A515" s="75">
        <v>512</v>
      </c>
      <c r="B515" s="204" t="str">
        <f t="shared" si="56"/>
        <v>400M.ENG--</v>
      </c>
      <c r="C515" s="190"/>
      <c r="D515" s="190"/>
      <c r="E515" s="191"/>
      <c r="F515" s="192"/>
      <c r="G515" s="197" t="s">
        <v>1394</v>
      </c>
      <c r="H515" s="193" t="s">
        <v>229</v>
      </c>
      <c r="I515" s="194"/>
      <c r="J515" s="195"/>
      <c r="K515" s="195"/>
      <c r="L515" s="196"/>
    </row>
    <row r="516" spans="1:12" s="119" customFormat="1" ht="15" customHeight="1">
      <c r="A516" s="75">
        <v>513</v>
      </c>
      <c r="B516" s="204" t="str">
        <f t="shared" ref="B516:B523" si="57">CONCATENATE(H516,"-",L516)</f>
        <v>GÜLLE-</v>
      </c>
      <c r="C516" s="190"/>
      <c r="D516" s="190"/>
      <c r="E516" s="191"/>
      <c r="F516" s="192"/>
      <c r="G516" s="197" t="s">
        <v>1394</v>
      </c>
      <c r="H516" s="193" t="s">
        <v>205</v>
      </c>
      <c r="I516" s="194"/>
      <c r="J516" s="195"/>
      <c r="K516" s="195"/>
      <c r="L516" s="196"/>
    </row>
    <row r="517" spans="1:12" s="119" customFormat="1" ht="15" customHeight="1">
      <c r="A517" s="75">
        <v>514</v>
      </c>
      <c r="B517" s="204" t="str">
        <f t="shared" si="57"/>
        <v>DİSK-</v>
      </c>
      <c r="C517" s="190"/>
      <c r="D517" s="190"/>
      <c r="E517" s="191"/>
      <c r="F517" s="192"/>
      <c r="G517" s="197" t="s">
        <v>1394</v>
      </c>
      <c r="H517" s="193" t="s">
        <v>206</v>
      </c>
      <c r="I517" s="194"/>
      <c r="J517" s="195"/>
      <c r="K517" s="195"/>
      <c r="L517" s="196"/>
    </row>
    <row r="518" spans="1:12" s="119" customFormat="1" ht="15" customHeight="1">
      <c r="A518" s="75">
        <v>515</v>
      </c>
      <c r="B518" s="204" t="str">
        <f t="shared" si="57"/>
        <v>CİRİT-</v>
      </c>
      <c r="C518" s="190"/>
      <c r="D518" s="190"/>
      <c r="E518" s="191"/>
      <c r="F518" s="192"/>
      <c r="G518" s="197" t="s">
        <v>1394</v>
      </c>
      <c r="H518" s="193" t="s">
        <v>207</v>
      </c>
      <c r="I518" s="194"/>
      <c r="J518" s="195"/>
      <c r="K518" s="195"/>
      <c r="L518" s="196"/>
    </row>
    <row r="519" spans="1:12" s="119" customFormat="1" ht="15" customHeight="1">
      <c r="A519" s="75">
        <v>516</v>
      </c>
      <c r="B519" s="204" t="str">
        <f t="shared" si="57"/>
        <v>ÇEKİÇ-</v>
      </c>
      <c r="C519" s="190"/>
      <c r="D519" s="190"/>
      <c r="E519" s="191"/>
      <c r="F519" s="192"/>
      <c r="G519" s="197" t="s">
        <v>1394</v>
      </c>
      <c r="H519" s="193" t="s">
        <v>233</v>
      </c>
      <c r="I519" s="194"/>
      <c r="J519" s="195"/>
      <c r="K519" s="195"/>
      <c r="L519" s="196"/>
    </row>
    <row r="520" spans="1:12" s="119" customFormat="1" ht="15" customHeight="1">
      <c r="A520" s="75">
        <v>517</v>
      </c>
      <c r="B520" s="204" t="str">
        <f t="shared" si="57"/>
        <v>UZUN-b14</v>
      </c>
      <c r="C520" s="190">
        <v>219</v>
      </c>
      <c r="D520" s="190"/>
      <c r="E520" s="191"/>
      <c r="F520" s="192" t="s">
        <v>1397</v>
      </c>
      <c r="G520" s="197" t="s">
        <v>1394</v>
      </c>
      <c r="H520" s="193" t="s">
        <v>65</v>
      </c>
      <c r="I520" s="194"/>
      <c r="J520" s="195"/>
      <c r="K520" s="195"/>
      <c r="L520" s="196" t="s">
        <v>1692</v>
      </c>
    </row>
    <row r="521" spans="1:12" s="119" customFormat="1" ht="15" customHeight="1">
      <c r="A521" s="75">
        <v>518</v>
      </c>
      <c r="B521" s="204" t="str">
        <f t="shared" si="57"/>
        <v>ÜÇADIM-</v>
      </c>
      <c r="C521" s="190"/>
      <c r="D521" s="190"/>
      <c r="E521" s="191"/>
      <c r="F521" s="192"/>
      <c r="G521" s="197" t="s">
        <v>1394</v>
      </c>
      <c r="H521" s="193" t="s">
        <v>215</v>
      </c>
      <c r="I521" s="194"/>
      <c r="J521" s="195"/>
      <c r="K521" s="195"/>
      <c r="L521" s="196"/>
    </row>
    <row r="522" spans="1:12" s="119" customFormat="1" ht="15" customHeight="1">
      <c r="A522" s="75">
        <v>519</v>
      </c>
      <c r="B522" s="204" t="str">
        <f t="shared" si="57"/>
        <v>YüksekA-</v>
      </c>
      <c r="C522" s="190"/>
      <c r="D522" s="190"/>
      <c r="E522" s="191"/>
      <c r="F522" s="192"/>
      <c r="G522" s="197" t="s">
        <v>1394</v>
      </c>
      <c r="H522" s="193" t="s">
        <v>1549</v>
      </c>
      <c r="I522" s="194"/>
      <c r="J522" s="195"/>
      <c r="K522" s="195"/>
      <c r="L522" s="196"/>
    </row>
    <row r="523" spans="1:12" s="119" customFormat="1" ht="15" customHeight="1">
      <c r="A523" s="75">
        <v>520</v>
      </c>
      <c r="B523" s="249" t="str">
        <f t="shared" si="57"/>
        <v>SIRIK-</v>
      </c>
      <c r="C523" s="241"/>
      <c r="D523" s="241"/>
      <c r="E523" s="242"/>
      <c r="F523" s="243"/>
      <c r="G523" s="244" t="s">
        <v>1394</v>
      </c>
      <c r="H523" s="245" t="s">
        <v>216</v>
      </c>
      <c r="I523" s="246"/>
      <c r="J523" s="247"/>
      <c r="K523" s="247"/>
      <c r="L523" s="248"/>
    </row>
    <row r="524" spans="1:12" s="119" customFormat="1" ht="15" customHeight="1">
      <c r="A524" s="75">
        <v>521</v>
      </c>
      <c r="B524" s="249" t="str">
        <f t="shared" ref="B524:B533" si="58">CONCATENATE(H524,"-",J524,"-",K524)</f>
        <v>4X100M--</v>
      </c>
      <c r="C524" s="241"/>
      <c r="D524" s="241"/>
      <c r="E524" s="242"/>
      <c r="F524" s="243"/>
      <c r="G524" s="244" t="s">
        <v>1394</v>
      </c>
      <c r="H524" s="245" t="s">
        <v>234</v>
      </c>
      <c r="I524" s="246"/>
      <c r="J524" s="247"/>
      <c r="K524" s="247"/>
      <c r="L524" s="248"/>
    </row>
    <row r="525" spans="1:12" s="119" customFormat="1" ht="15" customHeight="1">
      <c r="A525" s="75">
        <v>522</v>
      </c>
      <c r="B525" s="204" t="str">
        <f t="shared" si="58"/>
        <v>4X400M--</v>
      </c>
      <c r="C525" s="190"/>
      <c r="D525" s="190"/>
      <c r="E525" s="191"/>
      <c r="F525" s="192"/>
      <c r="G525" s="197" t="s">
        <v>1394</v>
      </c>
      <c r="H525" s="193" t="s">
        <v>235</v>
      </c>
      <c r="I525" s="194"/>
      <c r="J525" s="195"/>
      <c r="K525" s="195"/>
      <c r="L525" s="196"/>
    </row>
    <row r="526" spans="1:12" s="119" customFormat="1" ht="15" customHeight="1">
      <c r="A526" s="75">
        <v>523</v>
      </c>
      <c r="B526" s="204" t="str">
        <f t="shared" si="58"/>
        <v>100M--</v>
      </c>
      <c r="C526" s="190"/>
      <c r="D526" s="190"/>
      <c r="E526" s="191"/>
      <c r="F526" s="192"/>
      <c r="G526" s="197" t="s">
        <v>1398</v>
      </c>
      <c r="H526" s="193" t="s">
        <v>146</v>
      </c>
      <c r="I526" s="194"/>
      <c r="J526" s="195"/>
      <c r="K526" s="195"/>
      <c r="L526" s="196"/>
    </row>
    <row r="527" spans="1:12" s="119" customFormat="1" ht="15" customHeight="1">
      <c r="A527" s="75">
        <v>524</v>
      </c>
      <c r="B527" s="204" t="str">
        <f t="shared" si="58"/>
        <v>200M--</v>
      </c>
      <c r="C527" s="190"/>
      <c r="D527" s="190"/>
      <c r="E527" s="191"/>
      <c r="F527" s="192"/>
      <c r="G527" s="197" t="s">
        <v>1398</v>
      </c>
      <c r="H527" s="193" t="s">
        <v>213</v>
      </c>
      <c r="I527" s="194"/>
      <c r="J527" s="195"/>
      <c r="K527" s="195"/>
      <c r="L527" s="196"/>
    </row>
    <row r="528" spans="1:12" s="119" customFormat="1" ht="15" customHeight="1">
      <c r="A528" s="75">
        <v>525</v>
      </c>
      <c r="B528" s="204" t="str">
        <f t="shared" si="58"/>
        <v>400M--</v>
      </c>
      <c r="C528" s="190"/>
      <c r="D528" s="190"/>
      <c r="E528" s="191"/>
      <c r="F528" s="192"/>
      <c r="G528" s="197" t="s">
        <v>1398</v>
      </c>
      <c r="H528" s="193" t="s">
        <v>214</v>
      </c>
      <c r="I528" s="194"/>
      <c r="J528" s="195"/>
      <c r="K528" s="195"/>
      <c r="L528" s="196"/>
    </row>
    <row r="529" spans="1:12" s="119" customFormat="1" ht="15" customHeight="1">
      <c r="A529" s="75">
        <v>526</v>
      </c>
      <c r="B529" s="204" t="str">
        <f t="shared" si="58"/>
        <v>800M--</v>
      </c>
      <c r="C529" s="190"/>
      <c r="D529" s="190"/>
      <c r="E529" s="191"/>
      <c r="F529" s="192"/>
      <c r="G529" s="197" t="s">
        <v>1398</v>
      </c>
      <c r="H529" s="193" t="s">
        <v>120</v>
      </c>
      <c r="I529" s="194"/>
      <c r="J529" s="195"/>
      <c r="K529" s="195"/>
      <c r="L529" s="196"/>
    </row>
    <row r="530" spans="1:12" s="119" customFormat="1" ht="15" customHeight="1">
      <c r="A530" s="75">
        <v>527</v>
      </c>
      <c r="B530" s="204" t="str">
        <f t="shared" si="58"/>
        <v>1500M--</v>
      </c>
      <c r="C530" s="190"/>
      <c r="D530" s="190"/>
      <c r="E530" s="191"/>
      <c r="F530" s="192"/>
      <c r="G530" s="197" t="s">
        <v>1398</v>
      </c>
      <c r="H530" s="193" t="s">
        <v>204</v>
      </c>
      <c r="I530" s="194"/>
      <c r="J530" s="195"/>
      <c r="K530" s="195"/>
      <c r="L530" s="196"/>
    </row>
    <row r="531" spans="1:12" s="119" customFormat="1" ht="15" customHeight="1">
      <c r="A531" s="75">
        <v>528</v>
      </c>
      <c r="B531" s="204" t="str">
        <f t="shared" si="58"/>
        <v>3000M--</v>
      </c>
      <c r="C531" s="190"/>
      <c r="D531" s="190"/>
      <c r="E531" s="191"/>
      <c r="F531" s="192"/>
      <c r="G531" s="197" t="s">
        <v>1398</v>
      </c>
      <c r="H531" s="193" t="s">
        <v>230</v>
      </c>
      <c r="I531" s="194"/>
      <c r="J531" s="195"/>
      <c r="K531" s="195"/>
      <c r="L531" s="196"/>
    </row>
    <row r="532" spans="1:12" s="119" customFormat="1" ht="15" customHeight="1">
      <c r="A532" s="75">
        <v>529</v>
      </c>
      <c r="B532" s="204" t="str">
        <f t="shared" si="58"/>
        <v>100M.ENG--</v>
      </c>
      <c r="C532" s="190"/>
      <c r="D532" s="190"/>
      <c r="E532" s="191"/>
      <c r="F532" s="192"/>
      <c r="G532" s="197" t="s">
        <v>1398</v>
      </c>
      <c r="H532" s="193" t="s">
        <v>720</v>
      </c>
      <c r="I532" s="194"/>
      <c r="J532" s="195"/>
      <c r="K532" s="195"/>
      <c r="L532" s="196"/>
    </row>
    <row r="533" spans="1:12" s="119" customFormat="1" ht="15" customHeight="1">
      <c r="A533" s="75">
        <v>530</v>
      </c>
      <c r="B533" s="204" t="str">
        <f t="shared" si="58"/>
        <v>400M.ENG--</v>
      </c>
      <c r="C533" s="190"/>
      <c r="D533" s="190"/>
      <c r="E533" s="191"/>
      <c r="F533" s="192"/>
      <c r="G533" s="197" t="s">
        <v>1398</v>
      </c>
      <c r="H533" s="193" t="s">
        <v>229</v>
      </c>
      <c r="I533" s="194"/>
      <c r="J533" s="195"/>
      <c r="K533" s="195"/>
      <c r="L533" s="196"/>
    </row>
    <row r="534" spans="1:12" s="119" customFormat="1" ht="15" customHeight="1">
      <c r="A534" s="75">
        <v>531</v>
      </c>
      <c r="B534" s="204" t="str">
        <f t="shared" ref="B534:B541" si="59">CONCATENATE(H534,"-",L534)</f>
        <v>GÜLLE-</v>
      </c>
      <c r="C534" s="190"/>
      <c r="D534" s="190"/>
      <c r="E534" s="191"/>
      <c r="F534" s="192"/>
      <c r="G534" s="197" t="s">
        <v>1398</v>
      </c>
      <c r="H534" s="193" t="s">
        <v>205</v>
      </c>
      <c r="I534" s="194"/>
      <c r="J534" s="195"/>
      <c r="K534" s="195"/>
      <c r="L534" s="196"/>
    </row>
    <row r="535" spans="1:12" s="119" customFormat="1" ht="15" customHeight="1">
      <c r="A535" s="75">
        <v>532</v>
      </c>
      <c r="B535" s="204" t="str">
        <f t="shared" si="59"/>
        <v>DİSK-</v>
      </c>
      <c r="C535" s="190"/>
      <c r="D535" s="190"/>
      <c r="E535" s="191"/>
      <c r="F535" s="192"/>
      <c r="G535" s="197" t="s">
        <v>1398</v>
      </c>
      <c r="H535" s="193" t="s">
        <v>206</v>
      </c>
      <c r="I535" s="194"/>
      <c r="J535" s="195"/>
      <c r="K535" s="195"/>
      <c r="L535" s="196"/>
    </row>
    <row r="536" spans="1:12" s="119" customFormat="1" ht="15" customHeight="1">
      <c r="A536" s="75">
        <v>533</v>
      </c>
      <c r="B536" s="204" t="str">
        <f t="shared" si="59"/>
        <v>CİRİT-</v>
      </c>
      <c r="C536" s="190"/>
      <c r="D536" s="190"/>
      <c r="E536" s="191"/>
      <c r="F536" s="192"/>
      <c r="G536" s="197" t="s">
        <v>1398</v>
      </c>
      <c r="H536" s="193" t="s">
        <v>207</v>
      </c>
      <c r="I536" s="194"/>
      <c r="J536" s="195"/>
      <c r="K536" s="195"/>
      <c r="L536" s="196"/>
    </row>
    <row r="537" spans="1:12" s="119" customFormat="1" ht="15" customHeight="1">
      <c r="A537" s="75">
        <v>534</v>
      </c>
      <c r="B537" s="204" t="str">
        <f t="shared" si="59"/>
        <v>ÇEKİÇ-</v>
      </c>
      <c r="C537" s="190"/>
      <c r="D537" s="190"/>
      <c r="E537" s="191"/>
      <c r="F537" s="192"/>
      <c r="G537" s="197" t="s">
        <v>1398</v>
      </c>
      <c r="H537" s="193" t="s">
        <v>233</v>
      </c>
      <c r="I537" s="194"/>
      <c r="J537" s="195"/>
      <c r="K537" s="195"/>
      <c r="L537" s="196"/>
    </row>
    <row r="538" spans="1:12" s="119" customFormat="1" ht="15" customHeight="1">
      <c r="A538" s="75">
        <v>535</v>
      </c>
      <c r="B538" s="204" t="str">
        <f t="shared" si="59"/>
        <v>UZUN-a15</v>
      </c>
      <c r="C538" s="190">
        <v>220</v>
      </c>
      <c r="D538" s="190"/>
      <c r="E538" s="191">
        <v>35102</v>
      </c>
      <c r="F538" s="192" t="s">
        <v>1399</v>
      </c>
      <c r="G538" s="197" t="s">
        <v>1398</v>
      </c>
      <c r="H538" s="193" t="s">
        <v>65</v>
      </c>
      <c r="I538" s="194"/>
      <c r="J538" s="195"/>
      <c r="K538" s="195"/>
      <c r="L538" s="196" t="s">
        <v>1693</v>
      </c>
    </row>
    <row r="539" spans="1:12" s="119" customFormat="1" ht="15" customHeight="1">
      <c r="A539" s="75">
        <v>536</v>
      </c>
      <c r="B539" s="204" t="str">
        <f t="shared" si="59"/>
        <v>ÜÇADIMA-14</v>
      </c>
      <c r="C539" s="190">
        <v>220</v>
      </c>
      <c r="D539" s="190"/>
      <c r="E539" s="191">
        <v>35102</v>
      </c>
      <c r="F539" s="192" t="s">
        <v>1399</v>
      </c>
      <c r="G539" s="197" t="s">
        <v>1398</v>
      </c>
      <c r="H539" s="193" t="s">
        <v>1601</v>
      </c>
      <c r="I539" s="194"/>
      <c r="J539" s="195"/>
      <c r="K539" s="195"/>
      <c r="L539" s="196">
        <v>14</v>
      </c>
    </row>
    <row r="540" spans="1:12" s="119" customFormat="1" ht="15" customHeight="1">
      <c r="A540" s="75">
        <v>537</v>
      </c>
      <c r="B540" s="204" t="str">
        <f t="shared" si="59"/>
        <v>YüksekA-</v>
      </c>
      <c r="C540" s="190"/>
      <c r="D540" s="190"/>
      <c r="E540" s="191"/>
      <c r="F540" s="192"/>
      <c r="G540" s="197" t="s">
        <v>1398</v>
      </c>
      <c r="H540" s="193" t="s">
        <v>1549</v>
      </c>
      <c r="I540" s="194"/>
      <c r="J540" s="195"/>
      <c r="K540" s="195"/>
      <c r="L540" s="196"/>
    </row>
    <row r="541" spans="1:12" s="119" customFormat="1" ht="15" customHeight="1">
      <c r="A541" s="75">
        <v>538</v>
      </c>
      <c r="B541" s="249" t="str">
        <f t="shared" si="59"/>
        <v>SIRIK-</v>
      </c>
      <c r="C541" s="241"/>
      <c r="D541" s="241"/>
      <c r="E541" s="242"/>
      <c r="F541" s="243"/>
      <c r="G541" s="244" t="s">
        <v>1398</v>
      </c>
      <c r="H541" s="245" t="s">
        <v>216</v>
      </c>
      <c r="I541" s="246"/>
      <c r="J541" s="247"/>
      <c r="K541" s="247"/>
      <c r="L541" s="248"/>
    </row>
    <row r="542" spans="1:12" s="119" customFormat="1" ht="15" customHeight="1">
      <c r="A542" s="75">
        <v>539</v>
      </c>
      <c r="B542" s="249" t="str">
        <f t="shared" ref="B542:B551" si="60">CONCATENATE(H542,"-",J542,"-",K542)</f>
        <v>4X100M--</v>
      </c>
      <c r="C542" s="241"/>
      <c r="D542" s="241"/>
      <c r="E542" s="242"/>
      <c r="F542" s="243"/>
      <c r="G542" s="244" t="s">
        <v>1398</v>
      </c>
      <c r="H542" s="245" t="s">
        <v>234</v>
      </c>
      <c r="I542" s="246"/>
      <c r="J542" s="247"/>
      <c r="K542" s="247"/>
      <c r="L542" s="248"/>
    </row>
    <row r="543" spans="1:12" s="119" customFormat="1" ht="15" customHeight="1">
      <c r="A543" s="75">
        <v>540</v>
      </c>
      <c r="B543" s="204" t="str">
        <f t="shared" si="60"/>
        <v>4X400M--</v>
      </c>
      <c r="C543" s="190"/>
      <c r="D543" s="190"/>
      <c r="E543" s="191"/>
      <c r="F543" s="192"/>
      <c r="G543" s="197" t="s">
        <v>1398</v>
      </c>
      <c r="H543" s="193" t="s">
        <v>235</v>
      </c>
      <c r="I543" s="194"/>
      <c r="J543" s="195"/>
      <c r="K543" s="195"/>
      <c r="L543" s="196"/>
    </row>
    <row r="544" spans="1:12" s="119" customFormat="1" ht="15" customHeight="1">
      <c r="A544" s="75">
        <v>541</v>
      </c>
      <c r="B544" s="204" t="str">
        <f t="shared" si="60"/>
        <v>100M-1-3</v>
      </c>
      <c r="C544" s="190">
        <v>223</v>
      </c>
      <c r="D544" s="190"/>
      <c r="E544" s="191">
        <v>34065</v>
      </c>
      <c r="F544" s="192" t="s">
        <v>1400</v>
      </c>
      <c r="G544" s="197" t="s">
        <v>1401</v>
      </c>
      <c r="H544" s="193" t="s">
        <v>146</v>
      </c>
      <c r="I544" s="194">
        <v>1360</v>
      </c>
      <c r="J544" s="195" t="s">
        <v>1515</v>
      </c>
      <c r="K544" s="195" t="s">
        <v>1517</v>
      </c>
      <c r="L544" s="196"/>
    </row>
    <row r="545" spans="1:12" s="119" customFormat="1" ht="15" customHeight="1">
      <c r="A545" s="75">
        <v>542</v>
      </c>
      <c r="B545" s="204" t="str">
        <f t="shared" si="60"/>
        <v>200M-1-3</v>
      </c>
      <c r="C545" s="190">
        <v>223</v>
      </c>
      <c r="D545" s="190"/>
      <c r="E545" s="191">
        <v>34065</v>
      </c>
      <c r="F545" s="192" t="s">
        <v>1400</v>
      </c>
      <c r="G545" s="197" t="s">
        <v>1401</v>
      </c>
      <c r="H545" s="193" t="s">
        <v>213</v>
      </c>
      <c r="I545" s="194">
        <v>2717</v>
      </c>
      <c r="J545" s="195" t="s">
        <v>1515</v>
      </c>
      <c r="K545" s="195" t="s">
        <v>1517</v>
      </c>
      <c r="L545" s="196"/>
    </row>
    <row r="546" spans="1:12" s="119" customFormat="1" ht="15" customHeight="1">
      <c r="A546" s="75">
        <v>543</v>
      </c>
      <c r="B546" s="204" t="str">
        <f t="shared" si="60"/>
        <v>400M-4-4</v>
      </c>
      <c r="C546" s="190">
        <v>227</v>
      </c>
      <c r="D546" s="190"/>
      <c r="E546" s="191">
        <v>35196</v>
      </c>
      <c r="F546" s="192" t="s">
        <v>1402</v>
      </c>
      <c r="G546" s="197" t="s">
        <v>1401</v>
      </c>
      <c r="H546" s="193" t="s">
        <v>214</v>
      </c>
      <c r="I546" s="194">
        <v>10114</v>
      </c>
      <c r="J546" s="195" t="s">
        <v>1514</v>
      </c>
      <c r="K546" s="195" t="s">
        <v>1514</v>
      </c>
      <c r="L546" s="196"/>
    </row>
    <row r="547" spans="1:12" s="119" customFormat="1" ht="15" customHeight="1">
      <c r="A547" s="75">
        <v>544</v>
      </c>
      <c r="B547" s="204" t="str">
        <f t="shared" si="60"/>
        <v>800M-4-5</v>
      </c>
      <c r="C547" s="190">
        <v>227</v>
      </c>
      <c r="D547" s="190"/>
      <c r="E547" s="191">
        <v>35196</v>
      </c>
      <c r="F547" s="192" t="s">
        <v>1402</v>
      </c>
      <c r="G547" s="197" t="s">
        <v>1401</v>
      </c>
      <c r="H547" s="193" t="s">
        <v>120</v>
      </c>
      <c r="I547" s="194">
        <v>22417</v>
      </c>
      <c r="J547" s="195" t="s">
        <v>1514</v>
      </c>
      <c r="K547" s="195" t="s">
        <v>1518</v>
      </c>
      <c r="L547" s="196"/>
    </row>
    <row r="548" spans="1:12" s="119" customFormat="1" ht="15" customHeight="1">
      <c r="A548" s="75">
        <v>545</v>
      </c>
      <c r="B548" s="204" t="str">
        <f t="shared" si="60"/>
        <v>1500M-2-13</v>
      </c>
      <c r="C548" s="190">
        <v>222</v>
      </c>
      <c r="D548" s="190"/>
      <c r="E548" s="191">
        <v>34131</v>
      </c>
      <c r="F548" s="192" t="s">
        <v>1403</v>
      </c>
      <c r="G548" s="197" t="s">
        <v>1401</v>
      </c>
      <c r="H548" s="193" t="s">
        <v>204</v>
      </c>
      <c r="I548" s="194">
        <v>52110</v>
      </c>
      <c r="J548" s="195" t="s">
        <v>1516</v>
      </c>
      <c r="K548" s="195" t="s">
        <v>1869</v>
      </c>
      <c r="L548" s="196"/>
    </row>
    <row r="549" spans="1:12" s="119" customFormat="1" ht="15" customHeight="1">
      <c r="A549" s="75">
        <v>546</v>
      </c>
      <c r="B549" s="204" t="str">
        <f t="shared" si="60"/>
        <v>3000M-2-8</v>
      </c>
      <c r="C549" s="190">
        <v>222</v>
      </c>
      <c r="D549" s="190"/>
      <c r="E549" s="191">
        <v>34131</v>
      </c>
      <c r="F549" s="192" t="s">
        <v>1403</v>
      </c>
      <c r="G549" s="197" t="s">
        <v>1401</v>
      </c>
      <c r="H549" s="193" t="s">
        <v>230</v>
      </c>
      <c r="I549" s="194">
        <v>121087</v>
      </c>
      <c r="J549" s="195" t="s">
        <v>1516</v>
      </c>
      <c r="K549" s="195" t="s">
        <v>1521</v>
      </c>
      <c r="L549" s="196"/>
    </row>
    <row r="550" spans="1:12" s="119" customFormat="1" ht="15" customHeight="1">
      <c r="A550" s="75">
        <v>547</v>
      </c>
      <c r="B550" s="204" t="str">
        <f t="shared" si="60"/>
        <v>100M.ENG-1-3</v>
      </c>
      <c r="C550" s="190"/>
      <c r="D550" s="190"/>
      <c r="E550" s="191"/>
      <c r="F550" s="192"/>
      <c r="G550" s="197" t="s">
        <v>1401</v>
      </c>
      <c r="H550" s="193" t="s">
        <v>720</v>
      </c>
      <c r="I550" s="194"/>
      <c r="J550" s="195" t="s">
        <v>1515</v>
      </c>
      <c r="K550" s="195" t="s">
        <v>1517</v>
      </c>
      <c r="L550" s="196"/>
    </row>
    <row r="551" spans="1:12" s="119" customFormat="1" ht="15" customHeight="1">
      <c r="A551" s="75">
        <v>548</v>
      </c>
      <c r="B551" s="204" t="str">
        <f t="shared" si="60"/>
        <v>400M.ENG--</v>
      </c>
      <c r="C551" s="190"/>
      <c r="D551" s="190"/>
      <c r="E551" s="191"/>
      <c r="F551" s="192"/>
      <c r="G551" s="197" t="s">
        <v>1401</v>
      </c>
      <c r="H551" s="193" t="s">
        <v>229</v>
      </c>
      <c r="I551" s="194"/>
      <c r="J551" s="195"/>
      <c r="K551" s="195"/>
      <c r="L551" s="196"/>
    </row>
    <row r="552" spans="1:12" s="119" customFormat="1" ht="15" customHeight="1">
      <c r="A552" s="75">
        <v>549</v>
      </c>
      <c r="B552" s="204" t="str">
        <f t="shared" ref="B552:B559" si="61">CONCATENATE(H552,"-",L552)</f>
        <v>GÜLLE-A3</v>
      </c>
      <c r="C552" s="190">
        <v>225</v>
      </c>
      <c r="D552" s="190"/>
      <c r="E552" s="191">
        <v>34510</v>
      </c>
      <c r="F552" s="192" t="s">
        <v>1404</v>
      </c>
      <c r="G552" s="197" t="s">
        <v>1401</v>
      </c>
      <c r="H552" s="193" t="s">
        <v>205</v>
      </c>
      <c r="I552" s="194">
        <v>811</v>
      </c>
      <c r="J552" s="195"/>
      <c r="K552" s="195"/>
      <c r="L552" s="196" t="s">
        <v>1544</v>
      </c>
    </row>
    <row r="553" spans="1:12" s="119" customFormat="1" ht="15" customHeight="1">
      <c r="A553" s="75">
        <v>550</v>
      </c>
      <c r="B553" s="204" t="str">
        <f t="shared" si="61"/>
        <v>DİSK-A3</v>
      </c>
      <c r="C553" s="190">
        <v>221</v>
      </c>
      <c r="D553" s="190"/>
      <c r="E553" s="191">
        <v>34332</v>
      </c>
      <c r="F553" s="192" t="s">
        <v>1405</v>
      </c>
      <c r="G553" s="197" t="s">
        <v>1401</v>
      </c>
      <c r="H553" s="193" t="s">
        <v>206</v>
      </c>
      <c r="I553" s="194">
        <v>2470</v>
      </c>
      <c r="J553" s="195"/>
      <c r="K553" s="195"/>
      <c r="L553" s="196" t="s">
        <v>1544</v>
      </c>
    </row>
    <row r="554" spans="1:12" s="119" customFormat="1" ht="15" customHeight="1">
      <c r="A554" s="75">
        <v>551</v>
      </c>
      <c r="B554" s="204" t="str">
        <f t="shared" si="61"/>
        <v>CİRİT-A3</v>
      </c>
      <c r="C554" s="190">
        <v>225</v>
      </c>
      <c r="D554" s="190"/>
      <c r="E554" s="191">
        <v>34510</v>
      </c>
      <c r="F554" s="192" t="s">
        <v>1404</v>
      </c>
      <c r="G554" s="197" t="s">
        <v>1401</v>
      </c>
      <c r="H554" s="193" t="s">
        <v>207</v>
      </c>
      <c r="I554" s="194">
        <v>2220</v>
      </c>
      <c r="J554" s="195"/>
      <c r="K554" s="195"/>
      <c r="L554" s="196" t="s">
        <v>1544</v>
      </c>
    </row>
    <row r="555" spans="1:12" s="119" customFormat="1" ht="15" customHeight="1">
      <c r="A555" s="75">
        <v>552</v>
      </c>
      <c r="B555" s="204" t="str">
        <f t="shared" si="61"/>
        <v>ÇEKİÇ-A3</v>
      </c>
      <c r="C555" s="190">
        <v>221</v>
      </c>
      <c r="D555" s="190"/>
      <c r="E555" s="191">
        <v>34332</v>
      </c>
      <c r="F555" s="192" t="s">
        <v>1405</v>
      </c>
      <c r="G555" s="197" t="s">
        <v>1401</v>
      </c>
      <c r="H555" s="193" t="s">
        <v>233</v>
      </c>
      <c r="I555" s="194">
        <v>2150</v>
      </c>
      <c r="J555" s="195"/>
      <c r="K555" s="195"/>
      <c r="L555" s="196" t="s">
        <v>1544</v>
      </c>
    </row>
    <row r="556" spans="1:12" s="119" customFormat="1" ht="15" customHeight="1">
      <c r="A556" s="75">
        <v>553</v>
      </c>
      <c r="B556" s="204" t="str">
        <f t="shared" si="61"/>
        <v>UZUN-A3</v>
      </c>
      <c r="C556" s="190">
        <v>229</v>
      </c>
      <c r="D556" s="190"/>
      <c r="E556" s="191">
        <v>34417</v>
      </c>
      <c r="F556" s="192" t="s">
        <v>1406</v>
      </c>
      <c r="G556" s="197" t="s">
        <v>1401</v>
      </c>
      <c r="H556" s="193" t="s">
        <v>65</v>
      </c>
      <c r="I556" s="194">
        <v>420</v>
      </c>
      <c r="J556" s="195"/>
      <c r="K556" s="195"/>
      <c r="L556" s="196" t="s">
        <v>1544</v>
      </c>
    </row>
    <row r="557" spans="1:12" s="119" customFormat="1" ht="15" customHeight="1">
      <c r="A557" s="75">
        <v>554</v>
      </c>
      <c r="B557" s="204" t="str">
        <f t="shared" si="61"/>
        <v>ÜÇADIM-A3</v>
      </c>
      <c r="C557" s="190">
        <v>229</v>
      </c>
      <c r="D557" s="190"/>
      <c r="E557" s="191">
        <v>34417</v>
      </c>
      <c r="F557" s="192" t="s">
        <v>1406</v>
      </c>
      <c r="G557" s="197" t="s">
        <v>1401</v>
      </c>
      <c r="H557" s="193" t="s">
        <v>215</v>
      </c>
      <c r="I557" s="194">
        <v>919</v>
      </c>
      <c r="J557" s="195"/>
      <c r="K557" s="195"/>
      <c r="L557" s="196" t="s">
        <v>1544</v>
      </c>
    </row>
    <row r="558" spans="1:12" s="119" customFormat="1" ht="15" customHeight="1">
      <c r="A558" s="75">
        <v>555</v>
      </c>
      <c r="B558" s="204" t="str">
        <f t="shared" si="61"/>
        <v>YüksekA-12</v>
      </c>
      <c r="C558" s="190">
        <v>226</v>
      </c>
      <c r="D558" s="190"/>
      <c r="E558" s="191">
        <v>35096</v>
      </c>
      <c r="F558" s="192" t="s">
        <v>1407</v>
      </c>
      <c r="G558" s="197" t="s">
        <v>1401</v>
      </c>
      <c r="H558" s="193" t="s">
        <v>1549</v>
      </c>
      <c r="I558" s="194">
        <v>140</v>
      </c>
      <c r="J558" s="195"/>
      <c r="K558" s="195"/>
      <c r="L558" s="196">
        <v>12</v>
      </c>
    </row>
    <row r="559" spans="1:12" s="119" customFormat="1" ht="15" customHeight="1">
      <c r="A559" s="75">
        <v>556</v>
      </c>
      <c r="B559" s="249" t="str">
        <f t="shared" si="61"/>
        <v>SIRIK-</v>
      </c>
      <c r="C559" s="241"/>
      <c r="D559" s="241"/>
      <c r="E559" s="242"/>
      <c r="F559" s="243" t="s">
        <v>1155</v>
      </c>
      <c r="G559" s="244" t="s">
        <v>1401</v>
      </c>
      <c r="H559" s="245" t="s">
        <v>216</v>
      </c>
      <c r="I559" s="246"/>
      <c r="J559" s="247"/>
      <c r="K559" s="247"/>
      <c r="L559" s="248"/>
    </row>
    <row r="560" spans="1:12" s="119" customFormat="1" ht="66" customHeight="1">
      <c r="A560" s="75">
        <v>557</v>
      </c>
      <c r="B560" s="249" t="str">
        <f t="shared" ref="B560:B569" si="62">CONCATENATE(H560,"-",J560,"-",K560)</f>
        <v>4X100M-1-6</v>
      </c>
      <c r="C560" s="241" t="s">
        <v>1984</v>
      </c>
      <c r="D560" s="241"/>
      <c r="E560" s="242" t="s">
        <v>1983</v>
      </c>
      <c r="F560" s="243" t="s">
        <v>1982</v>
      </c>
      <c r="G560" s="244" t="s">
        <v>1401</v>
      </c>
      <c r="H560" s="245" t="s">
        <v>234</v>
      </c>
      <c r="I560" s="246"/>
      <c r="J560" s="247" t="s">
        <v>1515</v>
      </c>
      <c r="K560" s="247" t="s">
        <v>1519</v>
      </c>
      <c r="L560" s="248"/>
    </row>
    <row r="561" spans="1:12" s="119" customFormat="1" ht="66" customHeight="1">
      <c r="A561" s="75">
        <v>558</v>
      </c>
      <c r="B561" s="204" t="str">
        <f t="shared" si="62"/>
        <v>4X400M--</v>
      </c>
      <c r="C561" s="190"/>
      <c r="D561" s="190"/>
      <c r="E561" s="191"/>
      <c r="F561" s="192"/>
      <c r="G561" s="197" t="s">
        <v>1401</v>
      </c>
      <c r="H561" s="193" t="s">
        <v>235</v>
      </c>
      <c r="I561" s="194"/>
      <c r="J561" s="195"/>
      <c r="K561" s="195"/>
      <c r="L561" s="196"/>
    </row>
    <row r="562" spans="1:12" s="119" customFormat="1" ht="15" customHeight="1">
      <c r="A562" s="75">
        <v>559</v>
      </c>
      <c r="B562" s="204" t="str">
        <f t="shared" si="62"/>
        <v>100M-1-4</v>
      </c>
      <c r="C562" s="190">
        <v>237</v>
      </c>
      <c r="D562" s="190"/>
      <c r="E562" s="191">
        <v>33632</v>
      </c>
      <c r="F562" s="192" t="s">
        <v>1408</v>
      </c>
      <c r="G562" s="197" t="s">
        <v>1409</v>
      </c>
      <c r="H562" s="193" t="s">
        <v>146</v>
      </c>
      <c r="I562" s="194">
        <v>1399</v>
      </c>
      <c r="J562" s="195" t="s">
        <v>1515</v>
      </c>
      <c r="K562" s="195" t="s">
        <v>1514</v>
      </c>
      <c r="L562" s="196"/>
    </row>
    <row r="563" spans="1:12" s="119" customFormat="1" ht="15" customHeight="1">
      <c r="A563" s="75">
        <v>560</v>
      </c>
      <c r="B563" s="204" t="str">
        <f t="shared" si="62"/>
        <v>200M-1-4</v>
      </c>
      <c r="C563" s="190">
        <v>237</v>
      </c>
      <c r="D563" s="190"/>
      <c r="E563" s="191">
        <v>33632</v>
      </c>
      <c r="F563" s="192" t="s">
        <v>1408</v>
      </c>
      <c r="G563" s="197" t="s">
        <v>1409</v>
      </c>
      <c r="H563" s="193" t="s">
        <v>213</v>
      </c>
      <c r="I563" s="194">
        <v>2950</v>
      </c>
      <c r="J563" s="195" t="s">
        <v>1515</v>
      </c>
      <c r="K563" s="195" t="s">
        <v>1514</v>
      </c>
      <c r="L563" s="196"/>
    </row>
    <row r="564" spans="1:12" s="119" customFormat="1" ht="15" customHeight="1">
      <c r="A564" s="75">
        <v>561</v>
      </c>
      <c r="B564" s="204" t="str">
        <f t="shared" si="62"/>
        <v>400M-3-6</v>
      </c>
      <c r="C564" s="190">
        <v>233</v>
      </c>
      <c r="D564" s="190"/>
      <c r="E564" s="191">
        <v>33604</v>
      </c>
      <c r="F564" s="192" t="s">
        <v>1410</v>
      </c>
      <c r="G564" s="197" t="s">
        <v>1409</v>
      </c>
      <c r="H564" s="193" t="s">
        <v>214</v>
      </c>
      <c r="I564" s="194">
        <v>11563</v>
      </c>
      <c r="J564" s="195" t="s">
        <v>1517</v>
      </c>
      <c r="K564" s="195" t="s">
        <v>1519</v>
      </c>
      <c r="L564" s="196"/>
    </row>
    <row r="565" spans="1:12" s="119" customFormat="1" ht="15" customHeight="1">
      <c r="A565" s="75">
        <v>562</v>
      </c>
      <c r="B565" s="204" t="str">
        <f t="shared" si="62"/>
        <v>800M--</v>
      </c>
      <c r="C565" s="190"/>
      <c r="D565" s="190"/>
      <c r="E565" s="191"/>
      <c r="F565" s="192" t="s">
        <v>1155</v>
      </c>
      <c r="G565" s="197" t="s">
        <v>1409</v>
      </c>
      <c r="H565" s="193" t="s">
        <v>120</v>
      </c>
      <c r="I565" s="194"/>
      <c r="J565" s="195"/>
      <c r="K565" s="195"/>
      <c r="L565" s="196"/>
    </row>
    <row r="566" spans="1:12" s="119" customFormat="1" ht="15" customHeight="1">
      <c r="A566" s="75">
        <v>563</v>
      </c>
      <c r="B566" s="204" t="str">
        <f t="shared" si="62"/>
        <v>1500M-2-2</v>
      </c>
      <c r="C566" s="190">
        <v>230</v>
      </c>
      <c r="D566" s="190"/>
      <c r="E566" s="191">
        <v>33493</v>
      </c>
      <c r="F566" s="192" t="s">
        <v>1411</v>
      </c>
      <c r="G566" s="197" t="s">
        <v>1409</v>
      </c>
      <c r="H566" s="193" t="s">
        <v>204</v>
      </c>
      <c r="I566" s="194">
        <v>61489</v>
      </c>
      <c r="J566" s="195" t="s">
        <v>1516</v>
      </c>
      <c r="K566" s="195" t="s">
        <v>1516</v>
      </c>
      <c r="L566" s="196"/>
    </row>
    <row r="567" spans="1:12" s="119" customFormat="1" ht="15" customHeight="1">
      <c r="A567" s="75">
        <v>564</v>
      </c>
      <c r="B567" s="204" t="str">
        <f t="shared" si="62"/>
        <v>3000M-2-7</v>
      </c>
      <c r="C567" s="190">
        <v>230</v>
      </c>
      <c r="D567" s="190"/>
      <c r="E567" s="191">
        <v>33493</v>
      </c>
      <c r="F567" s="192" t="s">
        <v>1411</v>
      </c>
      <c r="G567" s="197" t="s">
        <v>1409</v>
      </c>
      <c r="H567" s="193" t="s">
        <v>230</v>
      </c>
      <c r="I567" s="194">
        <v>151237</v>
      </c>
      <c r="J567" s="195" t="s">
        <v>1516</v>
      </c>
      <c r="K567" s="195" t="s">
        <v>1520</v>
      </c>
      <c r="L567" s="196"/>
    </row>
    <row r="568" spans="1:12" s="119" customFormat="1" ht="15" customHeight="1">
      <c r="A568" s="75">
        <v>565</v>
      </c>
      <c r="B568" s="204" t="str">
        <f t="shared" si="62"/>
        <v>100M.ENG-1-4</v>
      </c>
      <c r="C568" s="190">
        <v>234</v>
      </c>
      <c r="D568" s="190"/>
      <c r="E568" s="191">
        <v>34040</v>
      </c>
      <c r="F568" s="192" t="s">
        <v>1412</v>
      </c>
      <c r="G568" s="197" t="s">
        <v>1409</v>
      </c>
      <c r="H568" s="193" t="s">
        <v>720</v>
      </c>
      <c r="I568" s="194">
        <v>2132</v>
      </c>
      <c r="J568" s="195" t="s">
        <v>1515</v>
      </c>
      <c r="K568" s="195" t="s">
        <v>1514</v>
      </c>
      <c r="L568" s="196"/>
    </row>
    <row r="569" spans="1:12" s="119" customFormat="1" ht="15" customHeight="1">
      <c r="A569" s="75">
        <v>566</v>
      </c>
      <c r="B569" s="204" t="str">
        <f t="shared" si="62"/>
        <v>400M.ENG-2-4</v>
      </c>
      <c r="C569" s="190">
        <v>234</v>
      </c>
      <c r="D569" s="190"/>
      <c r="E569" s="191">
        <v>34040</v>
      </c>
      <c r="F569" s="192" t="s">
        <v>1412</v>
      </c>
      <c r="G569" s="197" t="s">
        <v>1409</v>
      </c>
      <c r="H569" s="193" t="s">
        <v>229</v>
      </c>
      <c r="I569" s="194">
        <v>13234</v>
      </c>
      <c r="J569" s="195" t="s">
        <v>1516</v>
      </c>
      <c r="K569" s="195" t="s">
        <v>1514</v>
      </c>
      <c r="L569" s="196"/>
    </row>
    <row r="570" spans="1:12" s="119" customFormat="1" ht="15" customHeight="1">
      <c r="A570" s="75">
        <v>567</v>
      </c>
      <c r="B570" s="204" t="str">
        <f t="shared" ref="B570:B577" si="63">CONCATENATE(H570,"-",L570)</f>
        <v>GÜLLE-A4</v>
      </c>
      <c r="C570" s="190">
        <v>236</v>
      </c>
      <c r="D570" s="190"/>
      <c r="E570" s="191">
        <v>34378</v>
      </c>
      <c r="F570" s="192" t="s">
        <v>1413</v>
      </c>
      <c r="G570" s="197" t="s">
        <v>1409</v>
      </c>
      <c r="H570" s="193" t="s">
        <v>205</v>
      </c>
      <c r="I570" s="194">
        <v>820</v>
      </c>
      <c r="J570" s="195"/>
      <c r="K570" s="195"/>
      <c r="L570" s="196" t="s">
        <v>1545</v>
      </c>
    </row>
    <row r="571" spans="1:12" s="119" customFormat="1" ht="15" customHeight="1">
      <c r="A571" s="75">
        <v>568</v>
      </c>
      <c r="B571" s="204" t="str">
        <f t="shared" si="63"/>
        <v>DİSK-A4</v>
      </c>
      <c r="C571" s="190">
        <v>235</v>
      </c>
      <c r="D571" s="190"/>
      <c r="E571" s="191">
        <v>34661</v>
      </c>
      <c r="F571" s="192" t="s">
        <v>1414</v>
      </c>
      <c r="G571" s="197" t="s">
        <v>1409</v>
      </c>
      <c r="H571" s="193" t="s">
        <v>206</v>
      </c>
      <c r="I571" s="194">
        <v>2450</v>
      </c>
      <c r="J571" s="195"/>
      <c r="K571" s="195"/>
      <c r="L571" s="196" t="s">
        <v>1545</v>
      </c>
    </row>
    <row r="572" spans="1:12" s="119" customFormat="1" ht="15" customHeight="1">
      <c r="A572" s="75">
        <v>569</v>
      </c>
      <c r="B572" s="204" t="str">
        <f t="shared" si="63"/>
        <v>CİRİT-A4</v>
      </c>
      <c r="C572" s="190">
        <v>236</v>
      </c>
      <c r="D572" s="190"/>
      <c r="E572" s="191">
        <v>34378</v>
      </c>
      <c r="F572" s="192" t="s">
        <v>1413</v>
      </c>
      <c r="G572" s="197" t="s">
        <v>1409</v>
      </c>
      <c r="H572" s="193" t="s">
        <v>207</v>
      </c>
      <c r="I572" s="194">
        <v>1830</v>
      </c>
      <c r="J572" s="195"/>
      <c r="K572" s="195"/>
      <c r="L572" s="196" t="s">
        <v>1545</v>
      </c>
    </row>
    <row r="573" spans="1:12" s="119" customFormat="1" ht="15" customHeight="1">
      <c r="A573" s="75">
        <v>570</v>
      </c>
      <c r="B573" s="204" t="str">
        <f t="shared" si="63"/>
        <v>ÇEKİÇ-A4</v>
      </c>
      <c r="C573" s="190">
        <v>235</v>
      </c>
      <c r="D573" s="190"/>
      <c r="E573" s="191">
        <v>34661</v>
      </c>
      <c r="F573" s="192" t="s">
        <v>1414</v>
      </c>
      <c r="G573" s="197" t="s">
        <v>1409</v>
      </c>
      <c r="H573" s="193" t="s">
        <v>233</v>
      </c>
      <c r="I573" s="194">
        <v>2742</v>
      </c>
      <c r="J573" s="195"/>
      <c r="K573" s="195"/>
      <c r="L573" s="196" t="s">
        <v>1545</v>
      </c>
    </row>
    <row r="574" spans="1:12" s="119" customFormat="1" ht="15" customHeight="1">
      <c r="A574" s="75">
        <v>571</v>
      </c>
      <c r="B574" s="204" t="str">
        <f t="shared" si="63"/>
        <v>UZUN-A4</v>
      </c>
      <c r="C574" s="190">
        <v>231</v>
      </c>
      <c r="D574" s="190"/>
      <c r="E574" s="191">
        <v>33396</v>
      </c>
      <c r="F574" s="192" t="s">
        <v>1415</v>
      </c>
      <c r="G574" s="197" t="s">
        <v>1409</v>
      </c>
      <c r="H574" s="193" t="s">
        <v>65</v>
      </c>
      <c r="I574" s="194">
        <v>398</v>
      </c>
      <c r="J574" s="195"/>
      <c r="K574" s="195"/>
      <c r="L574" s="196" t="s">
        <v>1545</v>
      </c>
    </row>
    <row r="575" spans="1:12" s="119" customFormat="1" ht="15" customHeight="1">
      <c r="A575" s="75">
        <v>572</v>
      </c>
      <c r="B575" s="204" t="str">
        <f t="shared" si="63"/>
        <v>ÜÇADIM-A4</v>
      </c>
      <c r="C575" s="190">
        <v>232</v>
      </c>
      <c r="D575" s="190"/>
      <c r="E575" s="191">
        <v>32992</v>
      </c>
      <c r="F575" s="192" t="s">
        <v>1416</v>
      </c>
      <c r="G575" s="197" t="s">
        <v>1409</v>
      </c>
      <c r="H575" s="193" t="s">
        <v>215</v>
      </c>
      <c r="I575" s="194">
        <v>977</v>
      </c>
      <c r="J575" s="195"/>
      <c r="K575" s="195"/>
      <c r="L575" s="196" t="s">
        <v>1545</v>
      </c>
    </row>
    <row r="576" spans="1:12" s="119" customFormat="1" ht="15" customHeight="1">
      <c r="A576" s="75">
        <v>573</v>
      </c>
      <c r="B576" s="204" t="str">
        <f t="shared" si="63"/>
        <v>YüksekA-13</v>
      </c>
      <c r="C576" s="190">
        <v>233</v>
      </c>
      <c r="D576" s="190"/>
      <c r="E576" s="191">
        <v>33604</v>
      </c>
      <c r="F576" s="192" t="s">
        <v>1410</v>
      </c>
      <c r="G576" s="197" t="s">
        <v>1409</v>
      </c>
      <c r="H576" s="193" t="s">
        <v>1549</v>
      </c>
      <c r="I576" s="194" t="s">
        <v>1473</v>
      </c>
      <c r="J576" s="195"/>
      <c r="K576" s="195"/>
      <c r="L576" s="196">
        <v>13</v>
      </c>
    </row>
    <row r="577" spans="1:12" s="119" customFormat="1" ht="15" customHeight="1">
      <c r="A577" s="75">
        <v>574</v>
      </c>
      <c r="B577" s="249" t="str">
        <f t="shared" si="63"/>
        <v>SIRIK-9</v>
      </c>
      <c r="C577" s="241">
        <v>232</v>
      </c>
      <c r="D577" s="241"/>
      <c r="E577" s="242">
        <v>32992</v>
      </c>
      <c r="F577" s="243" t="s">
        <v>1416</v>
      </c>
      <c r="G577" s="244" t="s">
        <v>1409</v>
      </c>
      <c r="H577" s="245" t="s">
        <v>216</v>
      </c>
      <c r="I577" s="246">
        <v>240</v>
      </c>
      <c r="J577" s="247"/>
      <c r="K577" s="247"/>
      <c r="L577" s="248">
        <v>9</v>
      </c>
    </row>
    <row r="578" spans="1:12" s="119" customFormat="1" ht="79.150000000000006" customHeight="1">
      <c r="A578" s="75">
        <v>575</v>
      </c>
      <c r="B578" s="249" t="str">
        <f t="shared" ref="B578:B587" si="64">CONCATENATE(H578,"-",J578,"-",K578)</f>
        <v>4X100M-2-5</v>
      </c>
      <c r="C578" s="241" t="s">
        <v>1953</v>
      </c>
      <c r="D578" s="241"/>
      <c r="E578" s="242" t="s">
        <v>1952</v>
      </c>
      <c r="F578" s="243" t="s">
        <v>1951</v>
      </c>
      <c r="G578" s="244" t="s">
        <v>1409</v>
      </c>
      <c r="H578" s="245" t="s">
        <v>234</v>
      </c>
      <c r="I578" s="246"/>
      <c r="J578" s="247" t="s">
        <v>1516</v>
      </c>
      <c r="K578" s="247" t="s">
        <v>1518</v>
      </c>
      <c r="L578" s="248"/>
    </row>
    <row r="579" spans="1:12" s="119" customFormat="1" ht="79.150000000000006" customHeight="1">
      <c r="A579" s="75">
        <v>576</v>
      </c>
      <c r="B579" s="204" t="str">
        <f t="shared" si="64"/>
        <v>4X400M-2-4</v>
      </c>
      <c r="C579" s="190" t="s">
        <v>2040</v>
      </c>
      <c r="D579" s="190"/>
      <c r="E579" s="191" t="s">
        <v>2039</v>
      </c>
      <c r="F579" s="192" t="s">
        <v>2038</v>
      </c>
      <c r="G579" s="197" t="s">
        <v>1409</v>
      </c>
      <c r="H579" s="193" t="s">
        <v>235</v>
      </c>
      <c r="I579" s="194"/>
      <c r="J579" s="195" t="s">
        <v>1516</v>
      </c>
      <c r="K579" s="195" t="s">
        <v>1514</v>
      </c>
      <c r="L579" s="196"/>
    </row>
    <row r="580" spans="1:12" s="119" customFormat="1" ht="15" customHeight="1">
      <c r="A580" s="75">
        <v>577</v>
      </c>
      <c r="B580" s="204" t="str">
        <f t="shared" si="64"/>
        <v>100M-2-5</v>
      </c>
      <c r="C580" s="190">
        <v>243</v>
      </c>
      <c r="D580" s="190"/>
      <c r="E580" s="191">
        <v>33883</v>
      </c>
      <c r="F580" s="192" t="s">
        <v>1417</v>
      </c>
      <c r="G580" s="197" t="s">
        <v>1418</v>
      </c>
      <c r="H580" s="193" t="s">
        <v>146</v>
      </c>
      <c r="I580" s="194">
        <v>1210</v>
      </c>
      <c r="J580" s="195" t="s">
        <v>1516</v>
      </c>
      <c r="K580" s="195" t="s">
        <v>1518</v>
      </c>
      <c r="L580" s="196"/>
    </row>
    <row r="581" spans="1:12" s="119" customFormat="1" ht="15" customHeight="1">
      <c r="A581" s="75">
        <v>578</v>
      </c>
      <c r="B581" s="204" t="str">
        <f t="shared" si="64"/>
        <v>200M-2-5</v>
      </c>
      <c r="C581" s="190">
        <v>243</v>
      </c>
      <c r="D581" s="190"/>
      <c r="E581" s="191">
        <v>33883</v>
      </c>
      <c r="F581" s="192" t="s">
        <v>1417</v>
      </c>
      <c r="G581" s="197" t="s">
        <v>1418</v>
      </c>
      <c r="H581" s="193" t="s">
        <v>213</v>
      </c>
      <c r="I581" s="194">
        <v>2505</v>
      </c>
      <c r="J581" s="195" t="s">
        <v>1516</v>
      </c>
      <c r="K581" s="195" t="s">
        <v>1518</v>
      </c>
      <c r="L581" s="196"/>
    </row>
    <row r="582" spans="1:12" s="119" customFormat="1" ht="15" customHeight="1">
      <c r="A582" s="75">
        <v>579</v>
      </c>
      <c r="B582" s="204" t="str">
        <f t="shared" si="64"/>
        <v>400M-5-5</v>
      </c>
      <c r="C582" s="190">
        <v>241</v>
      </c>
      <c r="D582" s="190"/>
      <c r="E582" s="191" t="s">
        <v>1422</v>
      </c>
      <c r="F582" s="192" t="s">
        <v>1423</v>
      </c>
      <c r="G582" s="197" t="s">
        <v>1418</v>
      </c>
      <c r="H582" s="193" t="s">
        <v>214</v>
      </c>
      <c r="I582" s="194">
        <v>5610</v>
      </c>
      <c r="J582" s="195" t="s">
        <v>1518</v>
      </c>
      <c r="K582" s="195" t="s">
        <v>1518</v>
      </c>
      <c r="L582" s="196"/>
    </row>
    <row r="583" spans="1:12" s="119" customFormat="1" ht="15" customHeight="1">
      <c r="A583" s="75">
        <v>580</v>
      </c>
      <c r="B583" s="204" t="str">
        <f t="shared" si="64"/>
        <v>800M-1-5</v>
      </c>
      <c r="C583" s="190">
        <v>239</v>
      </c>
      <c r="D583" s="190"/>
      <c r="E583" s="191" t="s">
        <v>1419</v>
      </c>
      <c r="F583" s="192" t="s">
        <v>1420</v>
      </c>
      <c r="G583" s="197" t="s">
        <v>1418</v>
      </c>
      <c r="H583" s="193" t="s">
        <v>120</v>
      </c>
      <c r="I583" s="194">
        <v>20900</v>
      </c>
      <c r="J583" s="195" t="s">
        <v>1515</v>
      </c>
      <c r="K583" s="195" t="s">
        <v>1518</v>
      </c>
      <c r="L583" s="196"/>
    </row>
    <row r="584" spans="1:12" s="119" customFormat="1" ht="15" customHeight="1">
      <c r="A584" s="75">
        <v>581</v>
      </c>
      <c r="B584" s="204" t="str">
        <f t="shared" si="64"/>
        <v>1500M-1-1</v>
      </c>
      <c r="C584" s="190">
        <v>239</v>
      </c>
      <c r="D584" s="190"/>
      <c r="E584" s="191" t="s">
        <v>1421</v>
      </c>
      <c r="F584" s="192" t="s">
        <v>1420</v>
      </c>
      <c r="G584" s="197" t="s">
        <v>1418</v>
      </c>
      <c r="H584" s="193" t="s">
        <v>204</v>
      </c>
      <c r="I584" s="194">
        <v>42300</v>
      </c>
      <c r="J584" s="195" t="s">
        <v>1515</v>
      </c>
      <c r="K584" s="195" t="s">
        <v>1515</v>
      </c>
      <c r="L584" s="196"/>
    </row>
    <row r="585" spans="1:12" s="119" customFormat="1" ht="15" customHeight="1">
      <c r="A585" s="75">
        <v>582</v>
      </c>
      <c r="B585" s="204" t="str">
        <f t="shared" si="64"/>
        <v>3000M-1-10</v>
      </c>
      <c r="C585" s="190">
        <v>241</v>
      </c>
      <c r="D585" s="190"/>
      <c r="E585" s="191" t="s">
        <v>1422</v>
      </c>
      <c r="F585" s="192" t="s">
        <v>1423</v>
      </c>
      <c r="G585" s="197" t="s">
        <v>1418</v>
      </c>
      <c r="H585" s="193" t="s">
        <v>230</v>
      </c>
      <c r="I585" s="194">
        <v>93000</v>
      </c>
      <c r="J585" s="195" t="s">
        <v>1515</v>
      </c>
      <c r="K585" s="195" t="s">
        <v>1523</v>
      </c>
      <c r="L585" s="196"/>
    </row>
    <row r="586" spans="1:12" s="119" customFormat="1" ht="15" customHeight="1">
      <c r="A586" s="75">
        <v>583</v>
      </c>
      <c r="B586" s="204" t="str">
        <f t="shared" si="64"/>
        <v>100M.ENG-2-5</v>
      </c>
      <c r="C586" s="190">
        <v>245</v>
      </c>
      <c r="D586" s="190"/>
      <c r="E586" s="191" t="s">
        <v>1424</v>
      </c>
      <c r="F586" s="192" t="s">
        <v>1425</v>
      </c>
      <c r="G586" s="197" t="s">
        <v>1418</v>
      </c>
      <c r="H586" s="193" t="s">
        <v>720</v>
      </c>
      <c r="I586" s="194">
        <v>1417</v>
      </c>
      <c r="J586" s="195" t="s">
        <v>1516</v>
      </c>
      <c r="K586" s="195" t="s">
        <v>1518</v>
      </c>
      <c r="L586" s="196"/>
    </row>
    <row r="587" spans="1:12" s="119" customFormat="1" ht="15" customHeight="1">
      <c r="A587" s="75">
        <v>584</v>
      </c>
      <c r="B587" s="204" t="str">
        <f t="shared" si="64"/>
        <v>400M.ENG-1-4</v>
      </c>
      <c r="C587" s="190">
        <v>238</v>
      </c>
      <c r="D587" s="190"/>
      <c r="E587" s="191" t="s">
        <v>1432</v>
      </c>
      <c r="F587" s="192" t="s">
        <v>1433</v>
      </c>
      <c r="G587" s="197" t="s">
        <v>1418</v>
      </c>
      <c r="H587" s="193" t="s">
        <v>229</v>
      </c>
      <c r="I587" s="194">
        <v>5910</v>
      </c>
      <c r="J587" s="195" t="s">
        <v>1515</v>
      </c>
      <c r="K587" s="195" t="s">
        <v>1514</v>
      </c>
      <c r="L587" s="196"/>
    </row>
    <row r="588" spans="1:12" s="119" customFormat="1" ht="15" customHeight="1">
      <c r="A588" s="75">
        <v>585</v>
      </c>
      <c r="B588" s="204" t="str">
        <f t="shared" ref="B588:B595" si="65">CONCATENATE(H588,"-",L588)</f>
        <v>GÜLLE-A11</v>
      </c>
      <c r="C588" s="190">
        <v>248</v>
      </c>
      <c r="D588" s="190"/>
      <c r="E588" s="191" t="s">
        <v>1426</v>
      </c>
      <c r="F588" s="192" t="s">
        <v>1427</v>
      </c>
      <c r="G588" s="197" t="s">
        <v>1418</v>
      </c>
      <c r="H588" s="193" t="s">
        <v>205</v>
      </c>
      <c r="I588" s="194">
        <v>1150</v>
      </c>
      <c r="J588" s="195"/>
      <c r="K588" s="195"/>
      <c r="L588" s="196" t="s">
        <v>1546</v>
      </c>
    </row>
    <row r="589" spans="1:12" s="119" customFormat="1" ht="15" customHeight="1">
      <c r="A589" s="75">
        <v>586</v>
      </c>
      <c r="B589" s="204" t="str">
        <f t="shared" si="65"/>
        <v>DİSK-A11</v>
      </c>
      <c r="C589" s="190">
        <v>240</v>
      </c>
      <c r="D589" s="190"/>
      <c r="E589" s="191" t="s">
        <v>1428</v>
      </c>
      <c r="F589" s="192" t="s">
        <v>1429</v>
      </c>
      <c r="G589" s="197" t="s">
        <v>1418</v>
      </c>
      <c r="H589" s="193" t="s">
        <v>206</v>
      </c>
      <c r="I589" s="194">
        <v>2865</v>
      </c>
      <c r="J589" s="195"/>
      <c r="K589" s="195"/>
      <c r="L589" s="196" t="s">
        <v>1546</v>
      </c>
    </row>
    <row r="590" spans="1:12" s="119" customFormat="1" ht="15" customHeight="1">
      <c r="A590" s="75">
        <v>587</v>
      </c>
      <c r="B590" s="204" t="str">
        <f t="shared" si="65"/>
        <v>CİRİT-A11</v>
      </c>
      <c r="C590" s="190">
        <v>246</v>
      </c>
      <c r="D590" s="190"/>
      <c r="E590" s="191" t="s">
        <v>1430</v>
      </c>
      <c r="F590" s="192" t="s">
        <v>1431</v>
      </c>
      <c r="G590" s="197" t="s">
        <v>1418</v>
      </c>
      <c r="H590" s="193" t="s">
        <v>207</v>
      </c>
      <c r="I590" s="194">
        <v>4250</v>
      </c>
      <c r="J590" s="195"/>
      <c r="K590" s="195"/>
      <c r="L590" s="196" t="s">
        <v>1546</v>
      </c>
    </row>
    <row r="591" spans="1:12" s="119" customFormat="1" ht="15" customHeight="1">
      <c r="A591" s="75">
        <v>588</v>
      </c>
      <c r="B591" s="204" t="str">
        <f t="shared" si="65"/>
        <v>ÇEKİÇ-A11</v>
      </c>
      <c r="C591" s="190">
        <v>238</v>
      </c>
      <c r="D591" s="190"/>
      <c r="E591" s="191" t="s">
        <v>1432</v>
      </c>
      <c r="F591" s="192" t="s">
        <v>1433</v>
      </c>
      <c r="G591" s="197" t="s">
        <v>1418</v>
      </c>
      <c r="H591" s="193" t="s">
        <v>233</v>
      </c>
      <c r="I591" s="194">
        <v>5350</v>
      </c>
      <c r="J591" s="195"/>
      <c r="K591" s="195"/>
      <c r="L591" s="196" t="s">
        <v>1546</v>
      </c>
    </row>
    <row r="592" spans="1:12" s="119" customFormat="1" ht="15" customHeight="1">
      <c r="A592" s="75">
        <v>589</v>
      </c>
      <c r="B592" s="204" t="str">
        <f t="shared" si="65"/>
        <v>UZUN-A11</v>
      </c>
      <c r="C592" s="190">
        <v>245</v>
      </c>
      <c r="D592" s="190"/>
      <c r="E592" s="191" t="s">
        <v>1424</v>
      </c>
      <c r="F592" s="192" t="s">
        <v>1425</v>
      </c>
      <c r="G592" s="197" t="s">
        <v>1418</v>
      </c>
      <c r="H592" s="193" t="s">
        <v>65</v>
      </c>
      <c r="I592" s="194">
        <v>558</v>
      </c>
      <c r="J592" s="195"/>
      <c r="K592" s="195"/>
      <c r="L592" s="196" t="s">
        <v>1546</v>
      </c>
    </row>
    <row r="593" spans="1:12" s="119" customFormat="1" ht="15" customHeight="1">
      <c r="A593" s="75">
        <v>590</v>
      </c>
      <c r="B593" s="204" t="str">
        <f t="shared" si="65"/>
        <v>ÜÇADIM-A11</v>
      </c>
      <c r="C593" s="190">
        <v>242</v>
      </c>
      <c r="D593" s="190"/>
      <c r="E593" s="191" t="s">
        <v>1434</v>
      </c>
      <c r="F593" s="192" t="s">
        <v>1435</v>
      </c>
      <c r="G593" s="197" t="s">
        <v>1418</v>
      </c>
      <c r="H593" s="193" t="s">
        <v>215</v>
      </c>
      <c r="I593" s="194">
        <v>1110</v>
      </c>
      <c r="J593" s="195"/>
      <c r="K593" s="195"/>
      <c r="L593" s="196" t="s">
        <v>1546</v>
      </c>
    </row>
    <row r="594" spans="1:12" s="119" customFormat="1" ht="15" customHeight="1">
      <c r="A594" s="75">
        <v>591</v>
      </c>
      <c r="B594" s="204" t="str">
        <f t="shared" si="65"/>
        <v>YüksekB-3</v>
      </c>
      <c r="C594" s="190">
        <v>242</v>
      </c>
      <c r="D594" s="190"/>
      <c r="E594" s="191" t="s">
        <v>1434</v>
      </c>
      <c r="F594" s="192" t="s">
        <v>1435</v>
      </c>
      <c r="G594" s="197" t="s">
        <v>1418</v>
      </c>
      <c r="H594" s="193" t="s">
        <v>1550</v>
      </c>
      <c r="I594" s="194" t="s">
        <v>1474</v>
      </c>
      <c r="J594" s="195"/>
      <c r="K594" s="195"/>
      <c r="L594" s="196">
        <v>3</v>
      </c>
    </row>
    <row r="595" spans="1:12" s="119" customFormat="1" ht="15" customHeight="1">
      <c r="A595" s="75">
        <v>592</v>
      </c>
      <c r="B595" s="249" t="str">
        <f t="shared" si="65"/>
        <v>SIRIK-10</v>
      </c>
      <c r="C595" s="241">
        <v>247</v>
      </c>
      <c r="D595" s="241"/>
      <c r="E595" s="242" t="s">
        <v>1436</v>
      </c>
      <c r="F595" s="243" t="s">
        <v>1437</v>
      </c>
      <c r="G595" s="244" t="s">
        <v>1418</v>
      </c>
      <c r="H595" s="245" t="s">
        <v>216</v>
      </c>
      <c r="I595" s="246"/>
      <c r="J595" s="247"/>
      <c r="K595" s="247"/>
      <c r="L595" s="248">
        <v>10</v>
      </c>
    </row>
    <row r="596" spans="1:12" s="119" customFormat="1" ht="79.150000000000006" customHeight="1">
      <c r="A596" s="75">
        <v>593</v>
      </c>
      <c r="B596" s="249" t="str">
        <f t="shared" ref="B596:B605" si="66">CONCATENATE(H596,"-",J596,"-",K596)</f>
        <v>4X100M-4-3</v>
      </c>
      <c r="C596" s="241" t="s">
        <v>1994</v>
      </c>
      <c r="D596" s="241"/>
      <c r="E596" s="242" t="s">
        <v>1993</v>
      </c>
      <c r="F596" s="243" t="s">
        <v>1992</v>
      </c>
      <c r="G596" s="244" t="s">
        <v>1418</v>
      </c>
      <c r="H596" s="245" t="s">
        <v>234</v>
      </c>
      <c r="I596" s="246"/>
      <c r="J596" s="247" t="s">
        <v>1514</v>
      </c>
      <c r="K596" s="247" t="s">
        <v>1517</v>
      </c>
      <c r="L596" s="248"/>
    </row>
    <row r="597" spans="1:12" s="119" customFormat="1" ht="79.150000000000006" customHeight="1">
      <c r="A597" s="75">
        <v>594</v>
      </c>
      <c r="B597" s="204" t="str">
        <f t="shared" si="66"/>
        <v>4X400M-4-3</v>
      </c>
      <c r="C597" s="190" t="s">
        <v>2056</v>
      </c>
      <c r="D597" s="190"/>
      <c r="E597" s="191" t="s">
        <v>2050</v>
      </c>
      <c r="F597" s="192" t="s">
        <v>2055</v>
      </c>
      <c r="G597" s="197" t="s">
        <v>1418</v>
      </c>
      <c r="H597" s="193" t="s">
        <v>235</v>
      </c>
      <c r="I597" s="194"/>
      <c r="J597" s="195" t="s">
        <v>1514</v>
      </c>
      <c r="K597" s="195" t="s">
        <v>1517</v>
      </c>
      <c r="L597" s="196"/>
    </row>
    <row r="598" spans="1:12" s="119" customFormat="1">
      <c r="A598" s="75">
        <v>595</v>
      </c>
      <c r="B598" s="204" t="str">
        <f t="shared" si="66"/>
        <v>100M-2-3</v>
      </c>
      <c r="C598" s="190">
        <v>495</v>
      </c>
      <c r="D598" s="190"/>
      <c r="E598" s="191">
        <v>33378</v>
      </c>
      <c r="F598" s="192" t="s">
        <v>1438</v>
      </c>
      <c r="G598" s="197" t="s">
        <v>1439</v>
      </c>
      <c r="H598" s="193" t="s">
        <v>146</v>
      </c>
      <c r="I598" s="194"/>
      <c r="J598" s="195" t="s">
        <v>1516</v>
      </c>
      <c r="K598" s="195" t="s">
        <v>1517</v>
      </c>
      <c r="L598" s="196"/>
    </row>
    <row r="599" spans="1:12" s="119" customFormat="1">
      <c r="A599" s="75">
        <v>596</v>
      </c>
      <c r="B599" s="204" t="str">
        <f t="shared" si="66"/>
        <v>200M-2-3</v>
      </c>
      <c r="C599" s="190">
        <v>496</v>
      </c>
      <c r="D599" s="190"/>
      <c r="E599" s="191">
        <v>35301</v>
      </c>
      <c r="F599" s="192" t="s">
        <v>1440</v>
      </c>
      <c r="G599" s="197" t="s">
        <v>1439</v>
      </c>
      <c r="H599" s="193" t="s">
        <v>213</v>
      </c>
      <c r="I599" s="194"/>
      <c r="J599" s="195" t="s">
        <v>1516</v>
      </c>
      <c r="K599" s="195" t="s">
        <v>1517</v>
      </c>
      <c r="L599" s="196"/>
    </row>
    <row r="600" spans="1:12" s="119" customFormat="1">
      <c r="A600" s="75">
        <v>597</v>
      </c>
      <c r="B600" s="204" t="str">
        <f t="shared" si="66"/>
        <v>400M-5-1</v>
      </c>
      <c r="C600" s="190">
        <v>492</v>
      </c>
      <c r="D600" s="190"/>
      <c r="E600" s="191">
        <v>33677</v>
      </c>
      <c r="F600" s="192" t="s">
        <v>1441</v>
      </c>
      <c r="G600" s="197" t="s">
        <v>1439</v>
      </c>
      <c r="H600" s="193" t="s">
        <v>214</v>
      </c>
      <c r="I600" s="194"/>
      <c r="J600" s="195" t="s">
        <v>1518</v>
      </c>
      <c r="K600" s="195" t="s">
        <v>1515</v>
      </c>
      <c r="L600" s="196"/>
    </row>
    <row r="601" spans="1:12" s="119" customFormat="1">
      <c r="A601" s="75">
        <v>598</v>
      </c>
      <c r="B601" s="204" t="str">
        <f t="shared" si="66"/>
        <v>800M-4-3</v>
      </c>
      <c r="C601" s="190">
        <v>491</v>
      </c>
      <c r="D601" s="190"/>
      <c r="E601" s="191">
        <v>35098</v>
      </c>
      <c r="F601" s="192" t="s">
        <v>1442</v>
      </c>
      <c r="G601" s="197" t="s">
        <v>1439</v>
      </c>
      <c r="H601" s="193" t="s">
        <v>120</v>
      </c>
      <c r="I601" s="194"/>
      <c r="J601" s="195" t="s">
        <v>1514</v>
      </c>
      <c r="K601" s="195" t="s">
        <v>1517</v>
      </c>
      <c r="L601" s="196"/>
    </row>
    <row r="602" spans="1:12" s="119" customFormat="1">
      <c r="A602" s="75">
        <v>599</v>
      </c>
      <c r="B602" s="204" t="str">
        <f t="shared" si="66"/>
        <v>1500M-1-15</v>
      </c>
      <c r="C602" s="190">
        <v>491</v>
      </c>
      <c r="D602" s="190"/>
      <c r="E602" s="191">
        <v>35098</v>
      </c>
      <c r="F602" s="192" t="s">
        <v>1442</v>
      </c>
      <c r="G602" s="197" t="s">
        <v>1439</v>
      </c>
      <c r="H602" s="193" t="s">
        <v>204</v>
      </c>
      <c r="I602" s="194"/>
      <c r="J602" s="195" t="s">
        <v>1515</v>
      </c>
      <c r="K602" s="195" t="s">
        <v>1871</v>
      </c>
      <c r="L602" s="196"/>
    </row>
    <row r="603" spans="1:12" s="119" customFormat="1">
      <c r="A603" s="75">
        <v>600</v>
      </c>
      <c r="B603" s="204" t="str">
        <f t="shared" si="66"/>
        <v>3000M-2-4</v>
      </c>
      <c r="C603" s="190">
        <v>493</v>
      </c>
      <c r="D603" s="190"/>
      <c r="E603" s="191">
        <v>33075</v>
      </c>
      <c r="F603" s="192" t="s">
        <v>1443</v>
      </c>
      <c r="G603" s="197" t="s">
        <v>1439</v>
      </c>
      <c r="H603" s="193" t="s">
        <v>230</v>
      </c>
      <c r="I603" s="194"/>
      <c r="J603" s="195" t="s">
        <v>1516</v>
      </c>
      <c r="K603" s="195" t="s">
        <v>1514</v>
      </c>
      <c r="L603" s="196"/>
    </row>
    <row r="604" spans="1:12" s="119" customFormat="1">
      <c r="A604" s="75">
        <v>601</v>
      </c>
      <c r="B604" s="204" t="str">
        <f t="shared" si="66"/>
        <v>100M.ENG-2-3</v>
      </c>
      <c r="C604" s="190">
        <v>497</v>
      </c>
      <c r="D604" s="190"/>
      <c r="E604" s="191">
        <v>33999</v>
      </c>
      <c r="F604" s="192" t="s">
        <v>1444</v>
      </c>
      <c r="G604" s="197" t="s">
        <v>1439</v>
      </c>
      <c r="H604" s="193" t="s">
        <v>720</v>
      </c>
      <c r="I604" s="194"/>
      <c r="J604" s="195" t="s">
        <v>1516</v>
      </c>
      <c r="K604" s="195" t="s">
        <v>1517</v>
      </c>
      <c r="L604" s="196"/>
    </row>
    <row r="605" spans="1:12" s="119" customFormat="1">
      <c r="A605" s="75">
        <v>602</v>
      </c>
      <c r="B605" s="204" t="str">
        <f t="shared" si="66"/>
        <v>400M.ENG-1-5</v>
      </c>
      <c r="C605" s="190">
        <v>499</v>
      </c>
      <c r="D605" s="190"/>
      <c r="E605" s="191">
        <v>33493</v>
      </c>
      <c r="F605" s="192" t="s">
        <v>1445</v>
      </c>
      <c r="G605" s="197" t="s">
        <v>1439</v>
      </c>
      <c r="H605" s="193" t="s">
        <v>229</v>
      </c>
      <c r="I605" s="194"/>
      <c r="J605" s="195" t="s">
        <v>1515</v>
      </c>
      <c r="K605" s="195" t="s">
        <v>1518</v>
      </c>
      <c r="L605" s="196"/>
    </row>
    <row r="606" spans="1:12" s="119" customFormat="1">
      <c r="A606" s="75">
        <v>603</v>
      </c>
      <c r="B606" s="204" t="str">
        <f t="shared" ref="B606:B613" si="67">CONCATENATE(H606,"-",L606)</f>
        <v>GÜLLE-A9</v>
      </c>
      <c r="C606" s="190">
        <v>499</v>
      </c>
      <c r="D606" s="190"/>
      <c r="E606" s="191">
        <v>33493</v>
      </c>
      <c r="F606" s="192" t="s">
        <v>1445</v>
      </c>
      <c r="G606" s="197" t="s">
        <v>1439</v>
      </c>
      <c r="H606" s="193" t="s">
        <v>205</v>
      </c>
      <c r="I606" s="194"/>
      <c r="J606" s="195"/>
      <c r="K606" s="195"/>
      <c r="L606" s="196" t="s">
        <v>1547</v>
      </c>
    </row>
    <row r="607" spans="1:12" s="119" customFormat="1">
      <c r="A607" s="75">
        <v>604</v>
      </c>
      <c r="B607" s="204" t="str">
        <f t="shared" si="67"/>
        <v>DİSK-A9</v>
      </c>
      <c r="C607" s="190">
        <v>494</v>
      </c>
      <c r="D607" s="190"/>
      <c r="E607" s="191">
        <v>33242</v>
      </c>
      <c r="F607" s="192" t="s">
        <v>1446</v>
      </c>
      <c r="G607" s="197" t="s">
        <v>1439</v>
      </c>
      <c r="H607" s="193" t="s">
        <v>206</v>
      </c>
      <c r="I607" s="194"/>
      <c r="J607" s="195"/>
      <c r="K607" s="195"/>
      <c r="L607" s="196" t="s">
        <v>1547</v>
      </c>
    </row>
    <row r="608" spans="1:12" s="119" customFormat="1">
      <c r="A608" s="75">
        <v>605</v>
      </c>
      <c r="B608" s="204" t="str">
        <f t="shared" si="67"/>
        <v>CİRİT-A9</v>
      </c>
      <c r="C608" s="190">
        <v>497</v>
      </c>
      <c r="D608" s="190"/>
      <c r="E608" s="191">
        <v>33999</v>
      </c>
      <c r="F608" s="192" t="s">
        <v>1444</v>
      </c>
      <c r="G608" s="197" t="s">
        <v>1439</v>
      </c>
      <c r="H608" s="193" t="s">
        <v>207</v>
      </c>
      <c r="I608" s="194"/>
      <c r="J608" s="195"/>
      <c r="K608" s="195"/>
      <c r="L608" s="196" t="s">
        <v>1547</v>
      </c>
    </row>
    <row r="609" spans="1:12" s="119" customFormat="1">
      <c r="A609" s="75">
        <v>606</v>
      </c>
      <c r="B609" s="204" t="str">
        <f t="shared" si="67"/>
        <v>ÇEKİÇ-A9</v>
      </c>
      <c r="C609" s="190">
        <v>498</v>
      </c>
      <c r="D609" s="190"/>
      <c r="E609" s="191">
        <v>34764</v>
      </c>
      <c r="F609" s="192" t="s">
        <v>1447</v>
      </c>
      <c r="G609" s="197" t="s">
        <v>1439</v>
      </c>
      <c r="H609" s="193" t="s">
        <v>233</v>
      </c>
      <c r="I609" s="194"/>
      <c r="J609" s="195"/>
      <c r="K609" s="195"/>
      <c r="L609" s="196" t="s">
        <v>1547</v>
      </c>
    </row>
    <row r="610" spans="1:12" s="119" customFormat="1">
      <c r="A610" s="75">
        <v>607</v>
      </c>
      <c r="B610" s="204" t="str">
        <f t="shared" si="67"/>
        <v>UZUN-A9</v>
      </c>
      <c r="C610" s="190">
        <v>495</v>
      </c>
      <c r="D610" s="190"/>
      <c r="E610" s="191">
        <v>33378</v>
      </c>
      <c r="F610" s="192" t="s">
        <v>1438</v>
      </c>
      <c r="G610" s="197" t="s">
        <v>1439</v>
      </c>
      <c r="H610" s="193" t="s">
        <v>65</v>
      </c>
      <c r="I610" s="194"/>
      <c r="J610" s="195"/>
      <c r="K610" s="195"/>
      <c r="L610" s="196" t="s">
        <v>1547</v>
      </c>
    </row>
    <row r="611" spans="1:12" s="119" customFormat="1">
      <c r="A611" s="75">
        <v>608</v>
      </c>
      <c r="B611" s="204" t="str">
        <f t="shared" si="67"/>
        <v>ÜÇADIM-A9</v>
      </c>
      <c r="C611" s="190">
        <v>496</v>
      </c>
      <c r="D611" s="190"/>
      <c r="E611" s="191">
        <v>35301</v>
      </c>
      <c r="F611" s="192" t="s">
        <v>1440</v>
      </c>
      <c r="G611" s="197" t="s">
        <v>1439</v>
      </c>
      <c r="H611" s="193" t="s">
        <v>215</v>
      </c>
      <c r="I611" s="194"/>
      <c r="J611" s="195"/>
      <c r="K611" s="195"/>
      <c r="L611" s="196" t="s">
        <v>1547</v>
      </c>
    </row>
    <row r="612" spans="1:12" s="119" customFormat="1">
      <c r="A612" s="75">
        <v>609</v>
      </c>
      <c r="B612" s="204" t="str">
        <f t="shared" si="67"/>
        <v>YüksekB-4</v>
      </c>
      <c r="C612" s="190">
        <v>494</v>
      </c>
      <c r="D612" s="190"/>
      <c r="E612" s="191">
        <v>33242</v>
      </c>
      <c r="F612" s="192" t="s">
        <v>1446</v>
      </c>
      <c r="G612" s="197" t="s">
        <v>1439</v>
      </c>
      <c r="H612" s="193" t="s">
        <v>1550</v>
      </c>
      <c r="I612" s="194" t="s">
        <v>1474</v>
      </c>
      <c r="J612" s="195"/>
      <c r="K612" s="195"/>
      <c r="L612" s="196">
        <v>4</v>
      </c>
    </row>
    <row r="613" spans="1:12" s="119" customFormat="1">
      <c r="A613" s="75">
        <v>610</v>
      </c>
      <c r="B613" s="249" t="str">
        <f t="shared" si="67"/>
        <v>SIRIK-11</v>
      </c>
      <c r="C613" s="190">
        <v>498</v>
      </c>
      <c r="D613" s="241"/>
      <c r="E613" s="242">
        <v>34764</v>
      </c>
      <c r="F613" s="243" t="s">
        <v>1447</v>
      </c>
      <c r="G613" s="244" t="s">
        <v>1439</v>
      </c>
      <c r="H613" s="245" t="s">
        <v>216</v>
      </c>
      <c r="I613" s="246"/>
      <c r="J613" s="247"/>
      <c r="K613" s="247"/>
      <c r="L613" s="248">
        <v>11</v>
      </c>
    </row>
    <row r="614" spans="1:12" s="119" customFormat="1" ht="51">
      <c r="A614" s="75">
        <v>611</v>
      </c>
      <c r="B614" s="249" t="str">
        <f t="shared" ref="B614:B623" si="68">CONCATENATE(H614,"-",J614,"-",K614)</f>
        <v>4X100M-3-6</v>
      </c>
      <c r="C614" s="241" t="s">
        <v>1962</v>
      </c>
      <c r="D614" s="241"/>
      <c r="E614" s="242" t="s">
        <v>1961</v>
      </c>
      <c r="F614" s="243" t="s">
        <v>1960</v>
      </c>
      <c r="G614" s="244" t="s">
        <v>1439</v>
      </c>
      <c r="H614" s="245" t="s">
        <v>234</v>
      </c>
      <c r="I614" s="246"/>
      <c r="J614" s="247" t="s">
        <v>1517</v>
      </c>
      <c r="K614" s="247" t="s">
        <v>1519</v>
      </c>
      <c r="L614" s="248"/>
    </row>
    <row r="615" spans="1:12" s="119" customFormat="1" ht="51">
      <c r="A615" s="75">
        <v>612</v>
      </c>
      <c r="B615" s="204" t="str">
        <f t="shared" si="68"/>
        <v>4X400M-2-3</v>
      </c>
      <c r="C615" s="190" t="s">
        <v>1489</v>
      </c>
      <c r="D615" s="190"/>
      <c r="E615" s="191" t="s">
        <v>1448</v>
      </c>
      <c r="F615" s="192" t="s">
        <v>1449</v>
      </c>
      <c r="G615" s="197" t="s">
        <v>1439</v>
      </c>
      <c r="H615" s="193" t="s">
        <v>235</v>
      </c>
      <c r="I615" s="194"/>
      <c r="J615" s="195" t="s">
        <v>1516</v>
      </c>
      <c r="K615" s="195" t="s">
        <v>1517</v>
      </c>
      <c r="L615" s="196"/>
    </row>
    <row r="616" spans="1:12" s="119" customFormat="1" ht="15" customHeight="1">
      <c r="A616" s="75">
        <v>613</v>
      </c>
      <c r="B616" s="204" t="str">
        <f t="shared" si="68"/>
        <v>100M-5-4</v>
      </c>
      <c r="C616" s="190">
        <v>275</v>
      </c>
      <c r="D616" s="190"/>
      <c r="E616" s="191">
        <v>33974</v>
      </c>
      <c r="F616" s="192" t="s">
        <v>1450</v>
      </c>
      <c r="G616" s="197" t="s">
        <v>1451</v>
      </c>
      <c r="H616" s="193" t="s">
        <v>146</v>
      </c>
      <c r="I616" s="194">
        <v>1250</v>
      </c>
      <c r="J616" s="195" t="s">
        <v>1518</v>
      </c>
      <c r="K616" s="195" t="s">
        <v>1514</v>
      </c>
      <c r="L616" s="196"/>
    </row>
    <row r="617" spans="1:12" s="119" customFormat="1" ht="15" customHeight="1">
      <c r="A617" s="75">
        <v>614</v>
      </c>
      <c r="B617" s="204" t="str">
        <f t="shared" si="68"/>
        <v>200M-5-4</v>
      </c>
      <c r="C617" s="190">
        <v>275</v>
      </c>
      <c r="D617" s="190"/>
      <c r="E617" s="191">
        <v>33974</v>
      </c>
      <c r="F617" s="192" t="s">
        <v>1450</v>
      </c>
      <c r="G617" s="197" t="s">
        <v>1451</v>
      </c>
      <c r="H617" s="193" t="s">
        <v>213</v>
      </c>
      <c r="I617" s="194">
        <v>2603</v>
      </c>
      <c r="J617" s="195" t="s">
        <v>1518</v>
      </c>
      <c r="K617" s="195" t="s">
        <v>1514</v>
      </c>
      <c r="L617" s="196"/>
    </row>
    <row r="618" spans="1:12" s="119" customFormat="1" ht="15" customHeight="1">
      <c r="A618" s="75">
        <v>615</v>
      </c>
      <c r="B618" s="204" t="str">
        <f t="shared" si="68"/>
        <v>400M--</v>
      </c>
      <c r="C618" s="190"/>
      <c r="D618" s="190"/>
      <c r="E618" s="191"/>
      <c r="F618" s="192"/>
      <c r="G618" s="197" t="s">
        <v>1451</v>
      </c>
      <c r="H618" s="193" t="s">
        <v>214</v>
      </c>
      <c r="I618" s="194"/>
      <c r="J618" s="195"/>
      <c r="K618" s="195"/>
      <c r="L618" s="196"/>
    </row>
    <row r="619" spans="1:12" s="119" customFormat="1" ht="15" customHeight="1">
      <c r="A619" s="75">
        <v>616</v>
      </c>
      <c r="B619" s="204" t="str">
        <f t="shared" si="68"/>
        <v>800M--</v>
      </c>
      <c r="C619" s="190"/>
      <c r="D619" s="190"/>
      <c r="E619" s="191"/>
      <c r="F619" s="192"/>
      <c r="G619" s="197" t="s">
        <v>1451</v>
      </c>
      <c r="H619" s="193" t="s">
        <v>120</v>
      </c>
      <c r="I619" s="194"/>
      <c r="J619" s="195"/>
      <c r="K619" s="195"/>
      <c r="L619" s="196"/>
    </row>
    <row r="620" spans="1:12" s="119" customFormat="1" ht="15" customHeight="1">
      <c r="A620" s="75">
        <v>617</v>
      </c>
      <c r="B620" s="204" t="str">
        <f t="shared" si="68"/>
        <v>1500M--</v>
      </c>
      <c r="C620" s="190"/>
      <c r="D620" s="190"/>
      <c r="E620" s="191"/>
      <c r="F620" s="192"/>
      <c r="G620" s="197" t="s">
        <v>1451</v>
      </c>
      <c r="H620" s="193" t="s">
        <v>204</v>
      </c>
      <c r="I620" s="194"/>
      <c r="J620" s="195"/>
      <c r="K620" s="195"/>
      <c r="L620" s="196"/>
    </row>
    <row r="621" spans="1:12" s="119" customFormat="1" ht="15" customHeight="1">
      <c r="A621" s="75">
        <v>618</v>
      </c>
      <c r="B621" s="204" t="str">
        <f t="shared" si="68"/>
        <v>3000M--</v>
      </c>
      <c r="C621" s="190"/>
      <c r="D621" s="190"/>
      <c r="E621" s="191"/>
      <c r="F621" s="192"/>
      <c r="G621" s="197" t="s">
        <v>1451</v>
      </c>
      <c r="H621" s="193" t="s">
        <v>230</v>
      </c>
      <c r="I621" s="194"/>
      <c r="J621" s="195"/>
      <c r="K621" s="195"/>
      <c r="L621" s="196"/>
    </row>
    <row r="622" spans="1:12" s="119" customFormat="1" ht="15" customHeight="1">
      <c r="A622" s="75">
        <v>619</v>
      </c>
      <c r="B622" s="204" t="str">
        <f t="shared" si="68"/>
        <v>100M.ENG--</v>
      </c>
      <c r="C622" s="190"/>
      <c r="D622" s="190"/>
      <c r="E622" s="191"/>
      <c r="F622" s="192"/>
      <c r="G622" s="197" t="s">
        <v>1451</v>
      </c>
      <c r="H622" s="193" t="s">
        <v>720</v>
      </c>
      <c r="I622" s="194"/>
      <c r="J622" s="195"/>
      <c r="K622" s="195"/>
      <c r="L622" s="196"/>
    </row>
    <row r="623" spans="1:12" s="119" customFormat="1" ht="15" customHeight="1">
      <c r="A623" s="75">
        <v>620</v>
      </c>
      <c r="B623" s="204" t="str">
        <f t="shared" si="68"/>
        <v>400M.ENG--</v>
      </c>
      <c r="C623" s="190"/>
      <c r="D623" s="190"/>
      <c r="E623" s="191"/>
      <c r="F623" s="192"/>
      <c r="G623" s="197" t="s">
        <v>1451</v>
      </c>
      <c r="H623" s="193" t="s">
        <v>229</v>
      </c>
      <c r="I623" s="194"/>
      <c r="J623" s="195"/>
      <c r="K623" s="195"/>
      <c r="L623" s="196"/>
    </row>
    <row r="624" spans="1:12" s="119" customFormat="1" ht="15" customHeight="1">
      <c r="A624" s="75">
        <v>621</v>
      </c>
      <c r="B624" s="204" t="str">
        <f t="shared" ref="B624:B631" si="69">CONCATENATE(H624,"-",L624)</f>
        <v>GÜLLE-</v>
      </c>
      <c r="C624" s="190"/>
      <c r="D624" s="190"/>
      <c r="E624" s="191"/>
      <c r="F624" s="192"/>
      <c r="G624" s="197" t="s">
        <v>1451</v>
      </c>
      <c r="H624" s="193" t="s">
        <v>205</v>
      </c>
      <c r="I624" s="194"/>
      <c r="J624" s="195"/>
      <c r="K624" s="195"/>
      <c r="L624" s="196"/>
    </row>
    <row r="625" spans="1:12" s="119" customFormat="1" ht="15" customHeight="1">
      <c r="A625" s="75">
        <v>622</v>
      </c>
      <c r="B625" s="204" t="str">
        <f t="shared" si="69"/>
        <v>DİSK-</v>
      </c>
      <c r="C625" s="190"/>
      <c r="D625" s="190"/>
      <c r="E625" s="191"/>
      <c r="F625" s="192"/>
      <c r="G625" s="197" t="s">
        <v>1451</v>
      </c>
      <c r="H625" s="193" t="s">
        <v>206</v>
      </c>
      <c r="I625" s="194"/>
      <c r="J625" s="195"/>
      <c r="K625" s="195"/>
      <c r="L625" s="196"/>
    </row>
    <row r="626" spans="1:12" s="119" customFormat="1" ht="15" customHeight="1">
      <c r="A626" s="75">
        <v>623</v>
      </c>
      <c r="B626" s="204" t="str">
        <f t="shared" si="69"/>
        <v>CİRİT-</v>
      </c>
      <c r="C626" s="190"/>
      <c r="D626" s="190"/>
      <c r="E626" s="191"/>
      <c r="F626" s="192"/>
      <c r="G626" s="197" t="s">
        <v>1451</v>
      </c>
      <c r="H626" s="193" t="s">
        <v>207</v>
      </c>
      <c r="I626" s="194"/>
      <c r="J626" s="195"/>
      <c r="K626" s="195"/>
      <c r="L626" s="196"/>
    </row>
    <row r="627" spans="1:12" s="119" customFormat="1" ht="15" customHeight="1">
      <c r="A627" s="75">
        <v>624</v>
      </c>
      <c r="B627" s="204" t="str">
        <f t="shared" si="69"/>
        <v>ÇEKİÇ-</v>
      </c>
      <c r="C627" s="190"/>
      <c r="D627" s="190"/>
      <c r="E627" s="191"/>
      <c r="F627" s="192"/>
      <c r="G627" s="197" t="s">
        <v>1451</v>
      </c>
      <c r="H627" s="193" t="s">
        <v>233</v>
      </c>
      <c r="I627" s="194"/>
      <c r="J627" s="195"/>
      <c r="K627" s="195"/>
      <c r="L627" s="196"/>
    </row>
    <row r="628" spans="1:12" s="119" customFormat="1" ht="15" customHeight="1">
      <c r="A628" s="75">
        <v>625</v>
      </c>
      <c r="B628" s="204" t="str">
        <f t="shared" si="69"/>
        <v>UZUN-</v>
      </c>
      <c r="C628" s="190"/>
      <c r="D628" s="190"/>
      <c r="E628" s="191"/>
      <c r="F628" s="192"/>
      <c r="G628" s="197" t="s">
        <v>1451</v>
      </c>
      <c r="H628" s="193" t="s">
        <v>65</v>
      </c>
      <c r="I628" s="194"/>
      <c r="J628" s="195"/>
      <c r="K628" s="195"/>
      <c r="L628" s="196"/>
    </row>
    <row r="629" spans="1:12" s="119" customFormat="1" ht="15" customHeight="1">
      <c r="A629" s="75">
        <v>626</v>
      </c>
      <c r="B629" s="204" t="str">
        <f t="shared" si="69"/>
        <v>ÜÇADIM-</v>
      </c>
      <c r="C629" s="190"/>
      <c r="D629" s="190"/>
      <c r="E629" s="191"/>
      <c r="F629" s="192"/>
      <c r="G629" s="197" t="s">
        <v>1451</v>
      </c>
      <c r="H629" s="193" t="s">
        <v>215</v>
      </c>
      <c r="I629" s="194"/>
      <c r="J629" s="195"/>
      <c r="K629" s="195"/>
      <c r="L629" s="196"/>
    </row>
    <row r="630" spans="1:12" s="119" customFormat="1" ht="15" customHeight="1">
      <c r="A630" s="75">
        <v>627</v>
      </c>
      <c r="B630" s="204" t="str">
        <f t="shared" si="69"/>
        <v>YüksekA-</v>
      </c>
      <c r="C630" s="190"/>
      <c r="D630" s="190"/>
      <c r="E630" s="191"/>
      <c r="F630" s="192"/>
      <c r="G630" s="197" t="s">
        <v>1451</v>
      </c>
      <c r="H630" s="193" t="s">
        <v>1549</v>
      </c>
      <c r="I630" s="194"/>
      <c r="J630" s="195"/>
      <c r="K630" s="195"/>
      <c r="L630" s="196"/>
    </row>
    <row r="631" spans="1:12" s="119" customFormat="1" ht="15" customHeight="1">
      <c r="A631" s="75">
        <v>628</v>
      </c>
      <c r="B631" s="249" t="str">
        <f t="shared" si="69"/>
        <v>SIRIK-</v>
      </c>
      <c r="C631" s="241"/>
      <c r="D631" s="241"/>
      <c r="E631" s="242"/>
      <c r="F631" s="243"/>
      <c r="G631" s="244" t="s">
        <v>1451</v>
      </c>
      <c r="H631" s="245" t="s">
        <v>216</v>
      </c>
      <c r="I631" s="246"/>
      <c r="J631" s="247"/>
      <c r="K631" s="247"/>
      <c r="L631" s="248"/>
    </row>
    <row r="632" spans="1:12" s="119" customFormat="1" ht="15" customHeight="1">
      <c r="A632" s="75">
        <v>629</v>
      </c>
      <c r="B632" s="249" t="str">
        <f t="shared" ref="B632:B641" si="70">CONCATENATE(H632,"-",J632,"-",K632)</f>
        <v>4X100M--</v>
      </c>
      <c r="C632" s="241"/>
      <c r="D632" s="241"/>
      <c r="E632" s="242"/>
      <c r="F632" s="243"/>
      <c r="G632" s="244" t="s">
        <v>1451</v>
      </c>
      <c r="H632" s="245" t="s">
        <v>234</v>
      </c>
      <c r="I632" s="246"/>
      <c r="J632" s="247"/>
      <c r="K632" s="247"/>
      <c r="L632" s="248"/>
    </row>
    <row r="633" spans="1:12" s="119" customFormat="1" ht="15" customHeight="1">
      <c r="A633" s="75">
        <v>630</v>
      </c>
      <c r="B633" s="204" t="str">
        <f t="shared" si="70"/>
        <v>4X400M--</v>
      </c>
      <c r="C633" s="190"/>
      <c r="D633" s="190"/>
      <c r="E633" s="191"/>
      <c r="F633" s="192"/>
      <c r="G633" s="197" t="s">
        <v>1451</v>
      </c>
      <c r="H633" s="193" t="s">
        <v>235</v>
      </c>
      <c r="I633" s="194"/>
      <c r="J633" s="195"/>
      <c r="K633" s="195"/>
      <c r="L633" s="196"/>
    </row>
    <row r="634" spans="1:12" s="119" customFormat="1" ht="15" customHeight="1">
      <c r="A634" s="75">
        <v>631</v>
      </c>
      <c r="B634" s="204" t="str">
        <f t="shared" si="70"/>
        <v>100M--</v>
      </c>
      <c r="C634" s="190"/>
      <c r="D634" s="190"/>
      <c r="E634" s="191"/>
      <c r="F634" s="192"/>
      <c r="G634" s="197" t="s">
        <v>1452</v>
      </c>
      <c r="H634" s="193" t="s">
        <v>146</v>
      </c>
      <c r="I634" s="194"/>
      <c r="J634" s="195"/>
      <c r="K634" s="195"/>
      <c r="L634" s="196"/>
    </row>
    <row r="635" spans="1:12" s="119" customFormat="1" ht="15" customHeight="1">
      <c r="A635" s="75">
        <v>632</v>
      </c>
      <c r="B635" s="204" t="str">
        <f t="shared" si="70"/>
        <v>200M--</v>
      </c>
      <c r="C635" s="190"/>
      <c r="D635" s="190"/>
      <c r="E635" s="191"/>
      <c r="F635" s="192"/>
      <c r="G635" s="197" t="s">
        <v>1452</v>
      </c>
      <c r="H635" s="193" t="s">
        <v>213</v>
      </c>
      <c r="I635" s="194"/>
      <c r="J635" s="195"/>
      <c r="K635" s="195"/>
      <c r="L635" s="196"/>
    </row>
    <row r="636" spans="1:12" s="119" customFormat="1" ht="15" customHeight="1">
      <c r="A636" s="75">
        <v>633</v>
      </c>
      <c r="B636" s="204" t="str">
        <f t="shared" si="70"/>
        <v>400M--</v>
      </c>
      <c r="C636" s="190"/>
      <c r="D636" s="190"/>
      <c r="E636" s="191"/>
      <c r="F636" s="192"/>
      <c r="G636" s="197" t="s">
        <v>1452</v>
      </c>
      <c r="H636" s="193" t="s">
        <v>214</v>
      </c>
      <c r="I636" s="194"/>
      <c r="J636" s="195"/>
      <c r="K636" s="195"/>
      <c r="L636" s="196"/>
    </row>
    <row r="637" spans="1:12" s="119" customFormat="1" ht="15" customHeight="1">
      <c r="A637" s="75">
        <v>634</v>
      </c>
      <c r="B637" s="204" t="str">
        <f t="shared" si="70"/>
        <v>800M--</v>
      </c>
      <c r="C637" s="190"/>
      <c r="D637" s="190"/>
      <c r="E637" s="191"/>
      <c r="F637" s="192"/>
      <c r="G637" s="197" t="s">
        <v>1452</v>
      </c>
      <c r="H637" s="193" t="s">
        <v>120</v>
      </c>
      <c r="I637" s="194"/>
      <c r="J637" s="195"/>
      <c r="K637" s="195"/>
      <c r="L637" s="196"/>
    </row>
    <row r="638" spans="1:12" s="119" customFormat="1" ht="15" customHeight="1">
      <c r="A638" s="75">
        <v>635</v>
      </c>
      <c r="B638" s="204" t="str">
        <f t="shared" si="70"/>
        <v>1500M--</v>
      </c>
      <c r="C638" s="190"/>
      <c r="D638" s="190"/>
      <c r="E638" s="191"/>
      <c r="F638" s="192"/>
      <c r="G638" s="197" t="s">
        <v>1452</v>
      </c>
      <c r="H638" s="193" t="s">
        <v>204</v>
      </c>
      <c r="I638" s="194"/>
      <c r="J638" s="195"/>
      <c r="K638" s="195"/>
      <c r="L638" s="196"/>
    </row>
    <row r="639" spans="1:12" s="119" customFormat="1" ht="15" customHeight="1">
      <c r="A639" s="75">
        <v>636</v>
      </c>
      <c r="B639" s="204" t="str">
        <f t="shared" si="70"/>
        <v>3000M--</v>
      </c>
      <c r="C639" s="190"/>
      <c r="D639" s="190"/>
      <c r="E639" s="191"/>
      <c r="F639" s="192"/>
      <c r="G639" s="197" t="s">
        <v>1452</v>
      </c>
      <c r="H639" s="193" t="s">
        <v>230</v>
      </c>
      <c r="I639" s="194"/>
      <c r="J639" s="195"/>
      <c r="K639" s="195"/>
      <c r="L639" s="196"/>
    </row>
    <row r="640" spans="1:12" s="119" customFormat="1" ht="15" customHeight="1">
      <c r="A640" s="75">
        <v>637</v>
      </c>
      <c r="B640" s="204" t="str">
        <f t="shared" si="70"/>
        <v>100M.ENG--</v>
      </c>
      <c r="C640" s="190"/>
      <c r="D640" s="190"/>
      <c r="E640" s="191"/>
      <c r="F640" s="192"/>
      <c r="G640" s="197" t="s">
        <v>1452</v>
      </c>
      <c r="H640" s="193" t="s">
        <v>720</v>
      </c>
      <c r="I640" s="194"/>
      <c r="J640" s="195"/>
      <c r="K640" s="195"/>
      <c r="L640" s="196"/>
    </row>
    <row r="641" spans="1:12" s="119" customFormat="1" ht="15" customHeight="1">
      <c r="A641" s="75">
        <v>638</v>
      </c>
      <c r="B641" s="204" t="str">
        <f t="shared" si="70"/>
        <v>400M.ENG--</v>
      </c>
      <c r="C641" s="190"/>
      <c r="D641" s="190"/>
      <c r="E641" s="191"/>
      <c r="F641" s="192"/>
      <c r="G641" s="197" t="s">
        <v>1452</v>
      </c>
      <c r="H641" s="193" t="s">
        <v>229</v>
      </c>
      <c r="I641" s="194"/>
      <c r="J641" s="195"/>
      <c r="K641" s="195"/>
      <c r="L641" s="196"/>
    </row>
    <row r="642" spans="1:12" s="119" customFormat="1" ht="15" customHeight="1">
      <c r="A642" s="75">
        <v>639</v>
      </c>
      <c r="B642" s="204" t="str">
        <f t="shared" ref="B642:B649" si="71">CONCATENATE(H642,"-",L642)</f>
        <v>GÜLLEA-15</v>
      </c>
      <c r="C642" s="190">
        <v>261</v>
      </c>
      <c r="D642" s="190"/>
      <c r="E642" s="191">
        <v>34475</v>
      </c>
      <c r="F642" s="192" t="s">
        <v>1453</v>
      </c>
      <c r="G642" s="197" t="s">
        <v>1452</v>
      </c>
      <c r="H642" s="193" t="s">
        <v>1575</v>
      </c>
      <c r="I642" s="194"/>
      <c r="J642" s="195"/>
      <c r="K642" s="195"/>
      <c r="L642" s="196">
        <v>15</v>
      </c>
    </row>
    <row r="643" spans="1:12" s="119" customFormat="1" ht="15" customHeight="1">
      <c r="A643" s="75">
        <v>640</v>
      </c>
      <c r="B643" s="204" t="str">
        <f t="shared" si="71"/>
        <v>DİSK-</v>
      </c>
      <c r="C643" s="190"/>
      <c r="D643" s="190"/>
      <c r="E643" s="191"/>
      <c r="F643" s="192"/>
      <c r="G643" s="197" t="s">
        <v>1452</v>
      </c>
      <c r="H643" s="193" t="s">
        <v>206</v>
      </c>
      <c r="I643" s="194"/>
      <c r="J643" s="195"/>
      <c r="K643" s="195"/>
      <c r="L643" s="196"/>
    </row>
    <row r="644" spans="1:12" s="119" customFormat="1" ht="15" customHeight="1">
      <c r="A644" s="75">
        <v>641</v>
      </c>
      <c r="B644" s="204" t="str">
        <f t="shared" si="71"/>
        <v>CİRİT-</v>
      </c>
      <c r="C644" s="190"/>
      <c r="D644" s="190"/>
      <c r="E644" s="191"/>
      <c r="F644" s="192"/>
      <c r="G644" s="197" t="s">
        <v>1452</v>
      </c>
      <c r="H644" s="193" t="s">
        <v>207</v>
      </c>
      <c r="I644" s="194"/>
      <c r="J644" s="195"/>
      <c r="K644" s="195"/>
      <c r="L644" s="196"/>
    </row>
    <row r="645" spans="1:12" s="119" customFormat="1" ht="15" customHeight="1">
      <c r="A645" s="75">
        <v>642</v>
      </c>
      <c r="B645" s="204" t="str">
        <f t="shared" si="71"/>
        <v>ÇEKİÇ-</v>
      </c>
      <c r="C645" s="190"/>
      <c r="D645" s="190"/>
      <c r="E645" s="191"/>
      <c r="F645" s="192"/>
      <c r="G645" s="197" t="s">
        <v>1452</v>
      </c>
      <c r="H645" s="193" t="s">
        <v>233</v>
      </c>
      <c r="I645" s="194"/>
      <c r="J645" s="195"/>
      <c r="K645" s="195"/>
      <c r="L645" s="196"/>
    </row>
    <row r="646" spans="1:12" s="119" customFormat="1" ht="15" customHeight="1">
      <c r="A646" s="75">
        <v>643</v>
      </c>
      <c r="B646" s="204" t="str">
        <f t="shared" si="71"/>
        <v>UZUN-</v>
      </c>
      <c r="C646" s="190"/>
      <c r="D646" s="190"/>
      <c r="E646" s="191"/>
      <c r="F646" s="192"/>
      <c r="G646" s="197" t="s">
        <v>1452</v>
      </c>
      <c r="H646" s="193" t="s">
        <v>65</v>
      </c>
      <c r="I646" s="194"/>
      <c r="J646" s="195"/>
      <c r="K646" s="195"/>
      <c r="L646" s="196"/>
    </row>
    <row r="647" spans="1:12" s="119" customFormat="1" ht="15" customHeight="1">
      <c r="A647" s="75">
        <v>644</v>
      </c>
      <c r="B647" s="204" t="str">
        <f t="shared" si="71"/>
        <v>ÜÇADIM-</v>
      </c>
      <c r="C647" s="190"/>
      <c r="D647" s="190"/>
      <c r="E647" s="191"/>
      <c r="F647" s="192"/>
      <c r="G647" s="197" t="s">
        <v>1452</v>
      </c>
      <c r="H647" s="193" t="s">
        <v>215</v>
      </c>
      <c r="I647" s="194"/>
      <c r="J647" s="195"/>
      <c r="K647" s="195"/>
      <c r="L647" s="196"/>
    </row>
    <row r="648" spans="1:12" s="119" customFormat="1" ht="15" customHeight="1">
      <c r="A648" s="75">
        <v>645</v>
      </c>
      <c r="B648" s="204" t="str">
        <f t="shared" si="71"/>
        <v>YüksekA-</v>
      </c>
      <c r="C648" s="190"/>
      <c r="D648" s="190"/>
      <c r="E648" s="191"/>
      <c r="F648" s="192"/>
      <c r="G648" s="197" t="s">
        <v>1452</v>
      </c>
      <c r="H648" s="193" t="s">
        <v>1549</v>
      </c>
      <c r="I648" s="194"/>
      <c r="J648" s="195"/>
      <c r="K648" s="195"/>
      <c r="L648" s="196"/>
    </row>
    <row r="649" spans="1:12" s="119" customFormat="1" ht="15" customHeight="1">
      <c r="A649" s="75">
        <v>646</v>
      </c>
      <c r="B649" s="249" t="str">
        <f t="shared" si="71"/>
        <v>SIRIK-</v>
      </c>
      <c r="C649" s="241"/>
      <c r="D649" s="241"/>
      <c r="E649" s="242"/>
      <c r="F649" s="243"/>
      <c r="G649" s="244" t="s">
        <v>1452</v>
      </c>
      <c r="H649" s="245" t="s">
        <v>216</v>
      </c>
      <c r="I649" s="246"/>
      <c r="J649" s="247"/>
      <c r="K649" s="247"/>
      <c r="L649" s="248"/>
    </row>
    <row r="650" spans="1:12" s="119" customFormat="1" ht="15" customHeight="1">
      <c r="A650" s="75">
        <v>647</v>
      </c>
      <c r="B650" s="249" t="str">
        <f t="shared" ref="B650:B659" si="72">CONCATENATE(H650,"-",J650,"-",K650)</f>
        <v>4X100M--</v>
      </c>
      <c r="C650" s="241"/>
      <c r="D650" s="241"/>
      <c r="E650" s="242"/>
      <c r="F650" s="243"/>
      <c r="G650" s="244" t="s">
        <v>1452</v>
      </c>
      <c r="H650" s="245" t="s">
        <v>234</v>
      </c>
      <c r="I650" s="246"/>
      <c r="J650" s="247"/>
      <c r="K650" s="247"/>
      <c r="L650" s="248"/>
    </row>
    <row r="651" spans="1:12" s="119" customFormat="1" ht="15" customHeight="1">
      <c r="A651" s="75">
        <v>648</v>
      </c>
      <c r="B651" s="204" t="str">
        <f t="shared" si="72"/>
        <v>4X400M--</v>
      </c>
      <c r="C651" s="190"/>
      <c r="D651" s="190"/>
      <c r="E651" s="191"/>
      <c r="F651" s="192"/>
      <c r="G651" s="197" t="s">
        <v>1452</v>
      </c>
      <c r="H651" s="193" t="s">
        <v>235</v>
      </c>
      <c r="I651" s="194"/>
      <c r="J651" s="195"/>
      <c r="K651" s="195"/>
      <c r="L651" s="196"/>
    </row>
    <row r="652" spans="1:12" s="119" customFormat="1" ht="15" customHeight="1">
      <c r="A652" s="75">
        <v>649</v>
      </c>
      <c r="B652" s="204" t="str">
        <f t="shared" si="72"/>
        <v>100M-5-5</v>
      </c>
      <c r="C652" s="190">
        <v>255</v>
      </c>
      <c r="D652" s="190"/>
      <c r="E652" s="191">
        <v>33097</v>
      </c>
      <c r="F652" s="192" t="s">
        <v>1454</v>
      </c>
      <c r="G652" s="197" t="s">
        <v>1455</v>
      </c>
      <c r="H652" s="193" t="s">
        <v>146</v>
      </c>
      <c r="I652" s="194"/>
      <c r="J652" s="195" t="s">
        <v>1518</v>
      </c>
      <c r="K652" s="195" t="s">
        <v>1518</v>
      </c>
      <c r="L652" s="196"/>
    </row>
    <row r="653" spans="1:12" s="119" customFormat="1" ht="15" customHeight="1">
      <c r="A653" s="75">
        <v>650</v>
      </c>
      <c r="B653" s="204" t="str">
        <f t="shared" si="72"/>
        <v>200M-5-5</v>
      </c>
      <c r="C653" s="190">
        <v>256</v>
      </c>
      <c r="D653" s="190"/>
      <c r="E653" s="191">
        <v>35803</v>
      </c>
      <c r="F653" s="192" t="s">
        <v>1456</v>
      </c>
      <c r="G653" s="197" t="s">
        <v>1455</v>
      </c>
      <c r="H653" s="193" t="s">
        <v>213</v>
      </c>
      <c r="I653" s="194"/>
      <c r="J653" s="195" t="s">
        <v>1518</v>
      </c>
      <c r="K653" s="195" t="s">
        <v>1518</v>
      </c>
      <c r="L653" s="196"/>
    </row>
    <row r="654" spans="1:12" s="119" customFormat="1" ht="15" customHeight="1">
      <c r="A654" s="75">
        <v>651</v>
      </c>
      <c r="B654" s="204" t="str">
        <f t="shared" si="72"/>
        <v>400M-5-4</v>
      </c>
      <c r="C654" s="190">
        <v>257</v>
      </c>
      <c r="D654" s="190"/>
      <c r="E654" s="191">
        <v>35829</v>
      </c>
      <c r="F654" s="192" t="s">
        <v>1457</v>
      </c>
      <c r="G654" s="197" t="s">
        <v>1455</v>
      </c>
      <c r="H654" s="193" t="s">
        <v>214</v>
      </c>
      <c r="I654" s="194"/>
      <c r="J654" s="195" t="s">
        <v>1518</v>
      </c>
      <c r="K654" s="195" t="s">
        <v>1514</v>
      </c>
      <c r="L654" s="196"/>
    </row>
    <row r="655" spans="1:12" s="119" customFormat="1" ht="15" customHeight="1">
      <c r="A655" s="75">
        <v>652</v>
      </c>
      <c r="B655" s="204" t="str">
        <f t="shared" si="72"/>
        <v>800M-3-6</v>
      </c>
      <c r="C655" s="190">
        <v>258</v>
      </c>
      <c r="D655" s="190"/>
      <c r="E655" s="191">
        <v>36053</v>
      </c>
      <c r="F655" s="192" t="s">
        <v>1458</v>
      </c>
      <c r="G655" s="197" t="s">
        <v>1455</v>
      </c>
      <c r="H655" s="193" t="s">
        <v>120</v>
      </c>
      <c r="I655" s="194"/>
      <c r="J655" s="195" t="s">
        <v>1517</v>
      </c>
      <c r="K655" s="195" t="s">
        <v>1519</v>
      </c>
      <c r="L655" s="196"/>
    </row>
    <row r="656" spans="1:12" s="119" customFormat="1" ht="15" customHeight="1">
      <c r="A656" s="75">
        <v>653</v>
      </c>
      <c r="B656" s="204" t="str">
        <f t="shared" si="72"/>
        <v>1500M-2-14</v>
      </c>
      <c r="C656" s="190">
        <v>260</v>
      </c>
      <c r="D656" s="190"/>
      <c r="E656" s="191">
        <v>34884</v>
      </c>
      <c r="F656" s="192" t="s">
        <v>1459</v>
      </c>
      <c r="G656" s="197" t="s">
        <v>1455</v>
      </c>
      <c r="H656" s="193" t="s">
        <v>204</v>
      </c>
      <c r="I656" s="194"/>
      <c r="J656" s="195" t="s">
        <v>1516</v>
      </c>
      <c r="K656" s="195" t="s">
        <v>1870</v>
      </c>
      <c r="L656" s="196"/>
    </row>
    <row r="657" spans="1:12" s="119" customFormat="1" ht="15" customHeight="1">
      <c r="A657" s="75">
        <v>654</v>
      </c>
      <c r="B657" s="204" t="str">
        <f t="shared" si="72"/>
        <v>3000M--</v>
      </c>
      <c r="C657" s="190"/>
      <c r="D657" s="190"/>
      <c r="E657" s="191"/>
      <c r="F657" s="192"/>
      <c r="G657" s="197" t="s">
        <v>1455</v>
      </c>
      <c r="H657" s="193" t="s">
        <v>230</v>
      </c>
      <c r="I657" s="194"/>
      <c r="J657" s="195"/>
      <c r="K657" s="195"/>
      <c r="L657" s="196"/>
    </row>
    <row r="658" spans="1:12" s="119" customFormat="1" ht="15" customHeight="1">
      <c r="A658" s="75">
        <v>655</v>
      </c>
      <c r="B658" s="204" t="str">
        <f t="shared" si="72"/>
        <v>100M.ENG-1-1</v>
      </c>
      <c r="C658" s="190">
        <v>259</v>
      </c>
      <c r="D658" s="190"/>
      <c r="E658" s="191">
        <v>35065</v>
      </c>
      <c r="F658" s="192" t="s">
        <v>1460</v>
      </c>
      <c r="G658" s="197" t="s">
        <v>1455</v>
      </c>
      <c r="H658" s="193" t="s">
        <v>720</v>
      </c>
      <c r="I658" s="194"/>
      <c r="J658" s="195" t="s">
        <v>1515</v>
      </c>
      <c r="K658" s="195" t="s">
        <v>1515</v>
      </c>
      <c r="L658" s="196"/>
    </row>
    <row r="659" spans="1:12" s="119" customFormat="1" ht="15" customHeight="1">
      <c r="A659" s="75">
        <v>656</v>
      </c>
      <c r="B659" s="204" t="str">
        <f t="shared" si="72"/>
        <v>400M.ENG-1-1</v>
      </c>
      <c r="C659" s="190">
        <v>257</v>
      </c>
      <c r="D659" s="190"/>
      <c r="E659" s="191">
        <v>35829</v>
      </c>
      <c r="F659" s="192" t="s">
        <v>1457</v>
      </c>
      <c r="G659" s="197" t="s">
        <v>1455</v>
      </c>
      <c r="H659" s="193" t="s">
        <v>229</v>
      </c>
      <c r="I659" s="194"/>
      <c r="J659" s="195" t="s">
        <v>1515</v>
      </c>
      <c r="K659" s="195" t="s">
        <v>1515</v>
      </c>
      <c r="L659" s="196"/>
    </row>
    <row r="660" spans="1:12" s="119" customFormat="1" ht="15" customHeight="1">
      <c r="A660" s="75">
        <v>657</v>
      </c>
      <c r="B660" s="204" t="str">
        <f t="shared" ref="B660:B667" si="73">CONCATENATE(H660,"-",L660)</f>
        <v>GÜLLEB-15</v>
      </c>
      <c r="C660" s="190">
        <v>258</v>
      </c>
      <c r="D660" s="190"/>
      <c r="E660" s="191">
        <v>36053</v>
      </c>
      <c r="F660" s="192" t="s">
        <v>1458</v>
      </c>
      <c r="G660" s="197" t="s">
        <v>1455</v>
      </c>
      <c r="H660" s="193" t="s">
        <v>1576</v>
      </c>
      <c r="I660" s="194"/>
      <c r="J660" s="195"/>
      <c r="K660" s="195"/>
      <c r="L660" s="196">
        <v>15</v>
      </c>
    </row>
    <row r="661" spans="1:12" s="119" customFormat="1" ht="15" customHeight="1">
      <c r="A661" s="75">
        <v>658</v>
      </c>
      <c r="B661" s="204" t="str">
        <f t="shared" si="73"/>
        <v>DİSK-b15</v>
      </c>
      <c r="C661" s="190">
        <v>255</v>
      </c>
      <c r="D661" s="190"/>
      <c r="E661" s="191">
        <v>33097</v>
      </c>
      <c r="F661" s="192" t="s">
        <v>1454</v>
      </c>
      <c r="G661" s="197" t="s">
        <v>1455</v>
      </c>
      <c r="H661" s="193" t="s">
        <v>206</v>
      </c>
      <c r="I661" s="194"/>
      <c r="J661" s="195"/>
      <c r="K661" s="195"/>
      <c r="L661" s="196" t="s">
        <v>1694</v>
      </c>
    </row>
    <row r="662" spans="1:12" s="119" customFormat="1" ht="15" customHeight="1">
      <c r="A662" s="75">
        <v>659</v>
      </c>
      <c r="B662" s="204" t="str">
        <f t="shared" si="73"/>
        <v>CİRİT-</v>
      </c>
      <c r="C662" s="190"/>
      <c r="D662" s="190"/>
      <c r="E662" s="191"/>
      <c r="F662" s="192"/>
      <c r="G662" s="197" t="s">
        <v>1455</v>
      </c>
      <c r="H662" s="193" t="s">
        <v>207</v>
      </c>
      <c r="I662" s="194"/>
      <c r="J662" s="195"/>
      <c r="K662" s="195"/>
      <c r="L662" s="196"/>
    </row>
    <row r="663" spans="1:12" s="119" customFormat="1" ht="15" customHeight="1">
      <c r="A663" s="75">
        <v>660</v>
      </c>
      <c r="B663" s="204" t="str">
        <f t="shared" si="73"/>
        <v>ÇEKİÇ-</v>
      </c>
      <c r="C663" s="190"/>
      <c r="D663" s="190"/>
      <c r="E663" s="191"/>
      <c r="F663" s="192"/>
      <c r="G663" s="197" t="s">
        <v>1455</v>
      </c>
      <c r="H663" s="193" t="s">
        <v>233</v>
      </c>
      <c r="I663" s="194"/>
      <c r="J663" s="195"/>
      <c r="K663" s="195"/>
      <c r="L663" s="196"/>
    </row>
    <row r="664" spans="1:12" s="119" customFormat="1" ht="15" customHeight="1">
      <c r="A664" s="75">
        <v>661</v>
      </c>
      <c r="B664" s="204" t="str">
        <f t="shared" si="73"/>
        <v>UZUN-b15</v>
      </c>
      <c r="C664" s="190">
        <v>259</v>
      </c>
      <c r="D664" s="190"/>
      <c r="E664" s="191">
        <v>35065</v>
      </c>
      <c r="F664" s="192" t="s">
        <v>1460</v>
      </c>
      <c r="G664" s="197" t="s">
        <v>1455</v>
      </c>
      <c r="H664" s="193" t="s">
        <v>65</v>
      </c>
      <c r="I664" s="194"/>
      <c r="J664" s="195"/>
      <c r="K664" s="195"/>
      <c r="L664" s="196" t="s">
        <v>1694</v>
      </c>
    </row>
    <row r="665" spans="1:12" s="119" customFormat="1" ht="15" customHeight="1">
      <c r="A665" s="75">
        <v>662</v>
      </c>
      <c r="B665" s="204" t="str">
        <f t="shared" si="73"/>
        <v>ÜÇADIM-</v>
      </c>
      <c r="C665" s="190"/>
      <c r="D665" s="190"/>
      <c r="E665" s="191"/>
      <c r="F665" s="192"/>
      <c r="G665" s="197" t="s">
        <v>1455</v>
      </c>
      <c r="H665" s="193" t="s">
        <v>215</v>
      </c>
      <c r="I665" s="194"/>
      <c r="J665" s="195"/>
      <c r="K665" s="195"/>
      <c r="L665" s="196"/>
    </row>
    <row r="666" spans="1:12" s="119" customFormat="1" ht="15" customHeight="1">
      <c r="A666" s="75">
        <v>663</v>
      </c>
      <c r="B666" s="204" t="str">
        <f t="shared" si="73"/>
        <v>YüksekA-</v>
      </c>
      <c r="C666" s="190"/>
      <c r="D666" s="190"/>
      <c r="E666" s="191"/>
      <c r="F666" s="192"/>
      <c r="G666" s="197" t="s">
        <v>1455</v>
      </c>
      <c r="H666" s="193" t="s">
        <v>1549</v>
      </c>
      <c r="I666" s="194"/>
      <c r="J666" s="195"/>
      <c r="K666" s="195"/>
      <c r="L666" s="196"/>
    </row>
    <row r="667" spans="1:12" s="119" customFormat="1" ht="15" customHeight="1">
      <c r="A667" s="75">
        <v>664</v>
      </c>
      <c r="B667" s="249" t="str">
        <f t="shared" si="73"/>
        <v>SIRIK-</v>
      </c>
      <c r="C667" s="241"/>
      <c r="D667" s="241"/>
      <c r="E667" s="242"/>
      <c r="F667" s="243"/>
      <c r="G667" s="244" t="s">
        <v>1455</v>
      </c>
      <c r="H667" s="245" t="s">
        <v>216</v>
      </c>
      <c r="I667" s="246"/>
      <c r="J667" s="247"/>
      <c r="K667" s="247"/>
      <c r="L667" s="248"/>
    </row>
    <row r="668" spans="1:12" s="119" customFormat="1" ht="15" customHeight="1">
      <c r="A668" s="75">
        <v>665</v>
      </c>
      <c r="B668" s="249" t="str">
        <f t="shared" ref="B668:B677" si="74">CONCATENATE(H668,"-",J668,"-",K668)</f>
        <v>4X100M--</v>
      </c>
      <c r="C668" s="241"/>
      <c r="D668" s="241"/>
      <c r="E668" s="242"/>
      <c r="F668" s="243"/>
      <c r="G668" s="244" t="s">
        <v>1455</v>
      </c>
      <c r="H668" s="245" t="s">
        <v>234</v>
      </c>
      <c r="I668" s="246"/>
      <c r="J668" s="247"/>
      <c r="K668" s="247"/>
      <c r="L668" s="248"/>
    </row>
    <row r="669" spans="1:12" s="119" customFormat="1" ht="15" customHeight="1">
      <c r="A669" s="75">
        <v>666</v>
      </c>
      <c r="B669" s="204" t="str">
        <f t="shared" si="74"/>
        <v>4X400M--</v>
      </c>
      <c r="C669" s="190"/>
      <c r="D669" s="190"/>
      <c r="E669" s="191"/>
      <c r="F669" s="192"/>
      <c r="G669" s="197" t="s">
        <v>1455</v>
      </c>
      <c r="H669" s="193" t="s">
        <v>235</v>
      </c>
      <c r="I669" s="194"/>
      <c r="J669" s="195"/>
      <c r="K669" s="195"/>
      <c r="L669" s="196"/>
    </row>
    <row r="670" spans="1:12" s="119" customFormat="1" ht="15" customHeight="1">
      <c r="A670" s="75">
        <v>667</v>
      </c>
      <c r="B670" s="204" t="str">
        <f t="shared" si="74"/>
        <v>100M-2-2</v>
      </c>
      <c r="C670" s="190">
        <v>265</v>
      </c>
      <c r="D670" s="190"/>
      <c r="E670" s="191">
        <v>34845</v>
      </c>
      <c r="F670" s="192" t="s">
        <v>1461</v>
      </c>
      <c r="G670" s="197" t="s">
        <v>1462</v>
      </c>
      <c r="H670" s="193" t="s">
        <v>146</v>
      </c>
      <c r="I670" s="194"/>
      <c r="J670" s="195" t="s">
        <v>1516</v>
      </c>
      <c r="K670" s="195" t="s">
        <v>1516</v>
      </c>
      <c r="L670" s="196"/>
    </row>
    <row r="671" spans="1:12" s="119" customFormat="1" ht="15" customHeight="1">
      <c r="A671" s="75">
        <v>668</v>
      </c>
      <c r="B671" s="204" t="str">
        <f t="shared" si="74"/>
        <v>200M-2-2</v>
      </c>
      <c r="C671" s="190">
        <v>265</v>
      </c>
      <c r="D671" s="190"/>
      <c r="E671" s="191">
        <v>34845</v>
      </c>
      <c r="F671" s="192" t="s">
        <v>1461</v>
      </c>
      <c r="G671" s="197" t="s">
        <v>1462</v>
      </c>
      <c r="H671" s="193" t="s">
        <v>213</v>
      </c>
      <c r="I671" s="194"/>
      <c r="J671" s="195" t="s">
        <v>1516</v>
      </c>
      <c r="K671" s="195" t="s">
        <v>1516</v>
      </c>
      <c r="L671" s="196"/>
    </row>
    <row r="672" spans="1:12" s="119" customFormat="1" ht="15" customHeight="1">
      <c r="A672" s="75">
        <v>669</v>
      </c>
      <c r="B672" s="204" t="str">
        <f t="shared" si="74"/>
        <v>400M-4-6</v>
      </c>
      <c r="C672" s="190">
        <v>266</v>
      </c>
      <c r="D672" s="190"/>
      <c r="E672" s="191">
        <v>35110</v>
      </c>
      <c r="F672" s="192" t="s">
        <v>1463</v>
      </c>
      <c r="G672" s="197" t="s">
        <v>1462</v>
      </c>
      <c r="H672" s="193" t="s">
        <v>214</v>
      </c>
      <c r="I672" s="194"/>
      <c r="J672" s="195" t="s">
        <v>1514</v>
      </c>
      <c r="K672" s="195" t="s">
        <v>1519</v>
      </c>
      <c r="L672" s="196"/>
    </row>
    <row r="673" spans="1:12" s="119" customFormat="1" ht="15" customHeight="1">
      <c r="A673" s="75">
        <v>670</v>
      </c>
      <c r="B673" s="204" t="str">
        <f t="shared" si="74"/>
        <v>800M-4-7</v>
      </c>
      <c r="C673" s="190">
        <v>267</v>
      </c>
      <c r="D673" s="190"/>
      <c r="E673" s="191">
        <v>34417</v>
      </c>
      <c r="F673" s="192" t="s">
        <v>1464</v>
      </c>
      <c r="G673" s="197" t="s">
        <v>1462</v>
      </c>
      <c r="H673" s="193" t="s">
        <v>120</v>
      </c>
      <c r="I673" s="194"/>
      <c r="J673" s="195" t="s">
        <v>1514</v>
      </c>
      <c r="K673" s="195" t="s">
        <v>1520</v>
      </c>
      <c r="L673" s="196"/>
    </row>
    <row r="674" spans="1:12" s="119" customFormat="1" ht="15" customHeight="1">
      <c r="A674" s="75">
        <v>671</v>
      </c>
      <c r="B674" s="204" t="str">
        <f t="shared" si="74"/>
        <v>1500M-2-15</v>
      </c>
      <c r="C674" s="190">
        <v>268</v>
      </c>
      <c r="D674" s="190"/>
      <c r="E674" s="191">
        <v>34719</v>
      </c>
      <c r="F674" s="192" t="s">
        <v>1465</v>
      </c>
      <c r="G674" s="197" t="s">
        <v>1462</v>
      </c>
      <c r="H674" s="193" t="s">
        <v>204</v>
      </c>
      <c r="I674" s="194"/>
      <c r="J674" s="195" t="s">
        <v>1516</v>
      </c>
      <c r="K674" s="195" t="s">
        <v>1871</v>
      </c>
      <c r="L674" s="196"/>
    </row>
    <row r="675" spans="1:12" s="119" customFormat="1" ht="15" customHeight="1">
      <c r="A675" s="75">
        <v>672</v>
      </c>
      <c r="B675" s="204" t="str">
        <f t="shared" si="74"/>
        <v>3000M-2-6</v>
      </c>
      <c r="C675" s="190">
        <v>268</v>
      </c>
      <c r="D675" s="190"/>
      <c r="E675" s="191">
        <v>34719</v>
      </c>
      <c r="F675" s="192" t="s">
        <v>1465</v>
      </c>
      <c r="G675" s="197" t="s">
        <v>1462</v>
      </c>
      <c r="H675" s="193" t="s">
        <v>230</v>
      </c>
      <c r="I675" s="194"/>
      <c r="J675" s="195" t="s">
        <v>1516</v>
      </c>
      <c r="K675" s="195" t="s">
        <v>1519</v>
      </c>
      <c r="L675" s="196"/>
    </row>
    <row r="676" spans="1:12" s="119" customFormat="1" ht="15" customHeight="1">
      <c r="A676" s="75">
        <v>673</v>
      </c>
      <c r="B676" s="204" t="str">
        <f t="shared" si="74"/>
        <v>100M.ENG-2-2</v>
      </c>
      <c r="C676" s="190">
        <v>269</v>
      </c>
      <c r="D676" s="190"/>
      <c r="E676" s="191">
        <v>34972</v>
      </c>
      <c r="F676" s="192" t="s">
        <v>1466</v>
      </c>
      <c r="G676" s="197" t="s">
        <v>1462</v>
      </c>
      <c r="H676" s="193" t="s">
        <v>720</v>
      </c>
      <c r="I676" s="194"/>
      <c r="J676" s="195" t="s">
        <v>1516</v>
      </c>
      <c r="K676" s="195" t="s">
        <v>1516</v>
      </c>
      <c r="L676" s="196"/>
    </row>
    <row r="677" spans="1:12" s="119" customFormat="1" ht="15" customHeight="1">
      <c r="A677" s="75">
        <v>674</v>
      </c>
      <c r="B677" s="204" t="str">
        <f t="shared" si="74"/>
        <v>400M.ENG-1-6</v>
      </c>
      <c r="C677" s="190">
        <v>269</v>
      </c>
      <c r="D677" s="190"/>
      <c r="E677" s="191">
        <v>34972</v>
      </c>
      <c r="F677" s="192" t="s">
        <v>1466</v>
      </c>
      <c r="G677" s="197" t="s">
        <v>1462</v>
      </c>
      <c r="H677" s="193" t="s">
        <v>229</v>
      </c>
      <c r="I677" s="194"/>
      <c r="J677" s="195" t="s">
        <v>1515</v>
      </c>
      <c r="K677" s="195" t="s">
        <v>1519</v>
      </c>
      <c r="L677" s="196"/>
    </row>
    <row r="678" spans="1:12" s="119" customFormat="1" ht="15" customHeight="1">
      <c r="A678" s="75">
        <v>675</v>
      </c>
      <c r="B678" s="204" t="str">
        <f t="shared" ref="B678:B685" si="75">CONCATENATE(H678,"-",L678)</f>
        <v>GÜLLE-A8</v>
      </c>
      <c r="C678" s="190">
        <v>270</v>
      </c>
      <c r="D678" s="190"/>
      <c r="E678" s="191">
        <v>35065</v>
      </c>
      <c r="F678" s="192" t="s">
        <v>1467</v>
      </c>
      <c r="G678" s="197" t="s">
        <v>1462</v>
      </c>
      <c r="H678" s="193" t="s">
        <v>205</v>
      </c>
      <c r="I678" s="194"/>
      <c r="J678" s="195"/>
      <c r="K678" s="195"/>
      <c r="L678" s="196" t="s">
        <v>1548</v>
      </c>
    </row>
    <row r="679" spans="1:12" s="119" customFormat="1" ht="15" customHeight="1">
      <c r="A679" s="75">
        <v>676</v>
      </c>
      <c r="B679" s="204" t="str">
        <f t="shared" si="75"/>
        <v>DİSK-A8</v>
      </c>
      <c r="C679" s="190">
        <v>271</v>
      </c>
      <c r="D679" s="190"/>
      <c r="E679" s="191" t="s">
        <v>1468</v>
      </c>
      <c r="F679" s="192" t="s">
        <v>1469</v>
      </c>
      <c r="G679" s="197" t="s">
        <v>1462</v>
      </c>
      <c r="H679" s="193" t="s">
        <v>206</v>
      </c>
      <c r="I679" s="194"/>
      <c r="J679" s="195"/>
      <c r="K679" s="195"/>
      <c r="L679" s="196" t="s">
        <v>1548</v>
      </c>
    </row>
    <row r="680" spans="1:12" s="119" customFormat="1" ht="15" customHeight="1">
      <c r="A680" s="75">
        <v>677</v>
      </c>
      <c r="B680" s="204" t="str">
        <f t="shared" si="75"/>
        <v>CİRİT-A8</v>
      </c>
      <c r="C680" s="190">
        <v>271</v>
      </c>
      <c r="D680" s="190"/>
      <c r="E680" s="191" t="s">
        <v>1468</v>
      </c>
      <c r="F680" s="192" t="s">
        <v>1469</v>
      </c>
      <c r="G680" s="197" t="s">
        <v>1462</v>
      </c>
      <c r="H680" s="193" t="s">
        <v>207</v>
      </c>
      <c r="I680" s="194"/>
      <c r="J680" s="195"/>
      <c r="K680" s="195"/>
      <c r="L680" s="196" t="s">
        <v>1548</v>
      </c>
    </row>
    <row r="681" spans="1:12" s="119" customFormat="1" ht="15" customHeight="1">
      <c r="A681" s="75">
        <v>678</v>
      </c>
      <c r="B681" s="204" t="str">
        <f t="shared" si="75"/>
        <v>ÇEKİÇ-A8</v>
      </c>
      <c r="C681" s="190">
        <v>270</v>
      </c>
      <c r="D681" s="190"/>
      <c r="E681" s="191">
        <v>35065</v>
      </c>
      <c r="F681" s="192" t="s">
        <v>1467</v>
      </c>
      <c r="G681" s="197" t="s">
        <v>1462</v>
      </c>
      <c r="H681" s="193" t="s">
        <v>233</v>
      </c>
      <c r="I681" s="194"/>
      <c r="J681" s="195"/>
      <c r="K681" s="195"/>
      <c r="L681" s="196" t="s">
        <v>1548</v>
      </c>
    </row>
    <row r="682" spans="1:12" s="119" customFormat="1" ht="15" customHeight="1">
      <c r="A682" s="75">
        <v>679</v>
      </c>
      <c r="B682" s="204" t="str">
        <f t="shared" si="75"/>
        <v>UZUN-A8</v>
      </c>
      <c r="C682" s="190">
        <v>272</v>
      </c>
      <c r="D682" s="190"/>
      <c r="E682" s="191">
        <v>33555</v>
      </c>
      <c r="F682" s="192" t="s">
        <v>1470</v>
      </c>
      <c r="G682" s="197" t="s">
        <v>1462</v>
      </c>
      <c r="H682" s="193" t="s">
        <v>65</v>
      </c>
      <c r="I682" s="194"/>
      <c r="J682" s="195"/>
      <c r="K682" s="195"/>
      <c r="L682" s="196" t="s">
        <v>1548</v>
      </c>
    </row>
    <row r="683" spans="1:12" s="119" customFormat="1" ht="15" customHeight="1">
      <c r="A683" s="75">
        <v>680</v>
      </c>
      <c r="B683" s="204" t="str">
        <f t="shared" si="75"/>
        <v>ÜÇADIM-A8</v>
      </c>
      <c r="C683" s="190">
        <v>272</v>
      </c>
      <c r="D683" s="190"/>
      <c r="E683" s="191">
        <v>33555</v>
      </c>
      <c r="F683" s="192" t="s">
        <v>1470</v>
      </c>
      <c r="G683" s="197" t="s">
        <v>1462</v>
      </c>
      <c r="H683" s="193" t="s">
        <v>215</v>
      </c>
      <c r="I683" s="194"/>
      <c r="J683" s="195"/>
      <c r="K683" s="195"/>
      <c r="L683" s="196" t="s">
        <v>1548</v>
      </c>
    </row>
    <row r="684" spans="1:12" s="119" customFormat="1" ht="15" customHeight="1">
      <c r="A684" s="75">
        <v>681</v>
      </c>
      <c r="B684" s="204" t="str">
        <f t="shared" si="75"/>
        <v>YüksekA-14</v>
      </c>
      <c r="C684" s="190">
        <v>273</v>
      </c>
      <c r="D684" s="190"/>
      <c r="E684" s="191">
        <v>33769</v>
      </c>
      <c r="F684" s="192" t="s">
        <v>1471</v>
      </c>
      <c r="G684" s="197" t="s">
        <v>1462</v>
      </c>
      <c r="H684" s="193" t="s">
        <v>1549</v>
      </c>
      <c r="I684" s="194" t="s">
        <v>1473</v>
      </c>
      <c r="J684" s="195"/>
      <c r="K684" s="195"/>
      <c r="L684" s="196">
        <v>14</v>
      </c>
    </row>
    <row r="685" spans="1:12" s="119" customFormat="1" ht="15" customHeight="1">
      <c r="A685" s="75">
        <v>682</v>
      </c>
      <c r="B685" s="249" t="str">
        <f t="shared" si="75"/>
        <v>SIRIK-12</v>
      </c>
      <c r="C685" s="241">
        <v>274</v>
      </c>
      <c r="D685" s="241"/>
      <c r="E685" s="242">
        <v>35431</v>
      </c>
      <c r="F685" s="243" t="s">
        <v>1472</v>
      </c>
      <c r="G685" s="244" t="s">
        <v>1462</v>
      </c>
      <c r="H685" s="245" t="s">
        <v>216</v>
      </c>
      <c r="I685" s="246" t="s">
        <v>1473</v>
      </c>
      <c r="J685" s="247"/>
      <c r="K685" s="247"/>
      <c r="L685" s="248">
        <v>12</v>
      </c>
    </row>
    <row r="686" spans="1:12" s="119" customFormat="1" ht="66" customHeight="1">
      <c r="A686" s="75">
        <v>683</v>
      </c>
      <c r="B686" s="249" t="str">
        <f t="shared" ref="B686:B695" si="76">CONCATENATE(H686,"-",J686,"-",K686)</f>
        <v>4X100M-2-4</v>
      </c>
      <c r="C686" s="241" t="s">
        <v>1956</v>
      </c>
      <c r="D686" s="241"/>
      <c r="E686" s="242" t="s">
        <v>1955</v>
      </c>
      <c r="F686" s="243" t="s">
        <v>1954</v>
      </c>
      <c r="G686" s="244" t="s">
        <v>1462</v>
      </c>
      <c r="H686" s="245" t="s">
        <v>234</v>
      </c>
      <c r="I686" s="246"/>
      <c r="J686" s="247" t="s">
        <v>1516</v>
      </c>
      <c r="K686" s="247" t="s">
        <v>1514</v>
      </c>
      <c r="L686" s="248"/>
    </row>
    <row r="687" spans="1:12" s="119" customFormat="1" ht="66" customHeight="1">
      <c r="A687" s="75">
        <v>684</v>
      </c>
      <c r="B687" s="204" t="str">
        <f t="shared" si="76"/>
        <v>4X400M-2-2</v>
      </c>
      <c r="C687" s="190" t="s">
        <v>2037</v>
      </c>
      <c r="D687" s="190"/>
      <c r="E687" s="191" t="s">
        <v>2036</v>
      </c>
      <c r="F687" s="192" t="s">
        <v>2035</v>
      </c>
      <c r="G687" s="197" t="s">
        <v>1462</v>
      </c>
      <c r="H687" s="193" t="s">
        <v>235</v>
      </c>
      <c r="I687" s="194"/>
      <c r="J687" s="195" t="s">
        <v>1516</v>
      </c>
      <c r="K687" s="195" t="s">
        <v>1516</v>
      </c>
      <c r="L687" s="196"/>
    </row>
    <row r="688" spans="1:12" s="119" customFormat="1" ht="15" customHeight="1">
      <c r="A688" s="75">
        <v>685</v>
      </c>
      <c r="B688" s="204" t="str">
        <f t="shared" si="76"/>
        <v>100M--</v>
      </c>
      <c r="C688" s="190"/>
      <c r="D688" s="190"/>
      <c r="E688" s="191"/>
      <c r="F688" s="192"/>
      <c r="G688" s="197" t="s">
        <v>1487</v>
      </c>
      <c r="H688" s="193" t="s">
        <v>146</v>
      </c>
      <c r="I688" s="194"/>
      <c r="J688" s="195"/>
      <c r="K688" s="195"/>
      <c r="L688" s="196"/>
    </row>
    <row r="689" spans="1:12" s="119" customFormat="1" ht="15" customHeight="1">
      <c r="A689" s="75">
        <v>686</v>
      </c>
      <c r="B689" s="204" t="str">
        <f t="shared" si="76"/>
        <v>200M--</v>
      </c>
      <c r="C689" s="190"/>
      <c r="D689" s="190"/>
      <c r="E689" s="191"/>
      <c r="F689" s="192"/>
      <c r="G689" s="197" t="s">
        <v>1487</v>
      </c>
      <c r="H689" s="193" t="s">
        <v>213</v>
      </c>
      <c r="I689" s="194"/>
      <c r="J689" s="195"/>
      <c r="K689" s="195"/>
      <c r="L689" s="196"/>
    </row>
    <row r="690" spans="1:12" s="119" customFormat="1" ht="15" customHeight="1">
      <c r="A690" s="75">
        <v>687</v>
      </c>
      <c r="B690" s="204" t="str">
        <f t="shared" si="76"/>
        <v>400M-1-6</v>
      </c>
      <c r="C690" s="190">
        <v>489</v>
      </c>
      <c r="D690" s="190"/>
      <c r="E690" s="191"/>
      <c r="F690" s="192" t="s">
        <v>1488</v>
      </c>
      <c r="G690" s="197" t="s">
        <v>1487</v>
      </c>
      <c r="H690" s="193" t="s">
        <v>214</v>
      </c>
      <c r="I690" s="194"/>
      <c r="J690" s="195" t="s">
        <v>1515</v>
      </c>
      <c r="K690" s="195" t="s">
        <v>1519</v>
      </c>
      <c r="L690" s="196"/>
    </row>
    <row r="691" spans="1:12" s="119" customFormat="1" ht="15" customHeight="1">
      <c r="A691" s="75">
        <v>688</v>
      </c>
      <c r="B691" s="204" t="str">
        <f t="shared" si="76"/>
        <v>800M-1-2</v>
      </c>
      <c r="C691" s="190">
        <v>489</v>
      </c>
      <c r="D691" s="190"/>
      <c r="E691" s="191"/>
      <c r="F691" s="192" t="s">
        <v>1488</v>
      </c>
      <c r="G691" s="197" t="s">
        <v>1487</v>
      </c>
      <c r="H691" s="193" t="s">
        <v>120</v>
      </c>
      <c r="I691" s="194"/>
      <c r="J691" s="195" t="s">
        <v>1515</v>
      </c>
      <c r="K691" s="195" t="s">
        <v>1516</v>
      </c>
      <c r="L691" s="196"/>
    </row>
    <row r="692" spans="1:12" s="119" customFormat="1" ht="15" customHeight="1">
      <c r="A692" s="75">
        <v>689</v>
      </c>
      <c r="B692" s="204" t="str">
        <f t="shared" si="76"/>
        <v>1500M--</v>
      </c>
      <c r="C692" s="190"/>
      <c r="D692" s="190"/>
      <c r="E692" s="191"/>
      <c r="F692" s="192"/>
      <c r="G692" s="197" t="s">
        <v>1487</v>
      </c>
      <c r="H692" s="193" t="s">
        <v>204</v>
      </c>
      <c r="I692" s="194"/>
      <c r="J692" s="195"/>
      <c r="K692" s="195"/>
      <c r="L692" s="196"/>
    </row>
    <row r="693" spans="1:12" s="119" customFormat="1" ht="15" customHeight="1">
      <c r="A693" s="75">
        <v>690</v>
      </c>
      <c r="B693" s="204" t="str">
        <f t="shared" si="76"/>
        <v>3000M--</v>
      </c>
      <c r="C693" s="190"/>
      <c r="D693" s="190"/>
      <c r="E693" s="191"/>
      <c r="F693" s="192"/>
      <c r="G693" s="197" t="s">
        <v>1487</v>
      </c>
      <c r="H693" s="193" t="s">
        <v>230</v>
      </c>
      <c r="I693" s="194"/>
      <c r="J693" s="195"/>
      <c r="K693" s="195"/>
      <c r="L693" s="196"/>
    </row>
    <row r="694" spans="1:12" s="119" customFormat="1" ht="15" customHeight="1">
      <c r="A694" s="75">
        <v>691</v>
      </c>
      <c r="B694" s="204" t="str">
        <f t="shared" si="76"/>
        <v>100M.ENG--</v>
      </c>
      <c r="C694" s="190"/>
      <c r="D694" s="190"/>
      <c r="E694" s="191"/>
      <c r="F694" s="192"/>
      <c r="G694" s="197" t="s">
        <v>1487</v>
      </c>
      <c r="H694" s="193" t="s">
        <v>720</v>
      </c>
      <c r="I694" s="194"/>
      <c r="J694" s="195"/>
      <c r="K694" s="195"/>
      <c r="L694" s="196"/>
    </row>
    <row r="695" spans="1:12" s="119" customFormat="1" ht="15" customHeight="1">
      <c r="A695" s="75">
        <v>692</v>
      </c>
      <c r="B695" s="204" t="str">
        <f t="shared" si="76"/>
        <v>400M.ENG--</v>
      </c>
      <c r="C695" s="190"/>
      <c r="D695" s="190"/>
      <c r="E695" s="191"/>
      <c r="F695" s="192"/>
      <c r="G695" s="197" t="s">
        <v>1487</v>
      </c>
      <c r="H695" s="193" t="s">
        <v>229</v>
      </c>
      <c r="I695" s="194"/>
      <c r="J695" s="195"/>
      <c r="K695" s="195"/>
      <c r="L695" s="196"/>
    </row>
    <row r="696" spans="1:12" s="119" customFormat="1" ht="15" customHeight="1">
      <c r="A696" s="75">
        <v>693</v>
      </c>
      <c r="B696" s="204" t="str">
        <f t="shared" ref="B696:B703" si="77">CONCATENATE(H696,"-",L696)</f>
        <v>GÜLLE-</v>
      </c>
      <c r="C696" s="190"/>
      <c r="D696" s="190"/>
      <c r="E696" s="191"/>
      <c r="F696" s="192"/>
      <c r="G696" s="197" t="s">
        <v>1487</v>
      </c>
      <c r="H696" s="193" t="s">
        <v>205</v>
      </c>
      <c r="I696" s="194"/>
      <c r="J696" s="195"/>
      <c r="K696" s="195"/>
      <c r="L696" s="196"/>
    </row>
    <row r="697" spans="1:12" s="119" customFormat="1" ht="15" customHeight="1">
      <c r="A697" s="75">
        <v>694</v>
      </c>
      <c r="B697" s="204" t="str">
        <f t="shared" si="77"/>
        <v>DİSK-</v>
      </c>
      <c r="C697" s="190"/>
      <c r="D697" s="190"/>
      <c r="E697" s="191"/>
      <c r="F697" s="192"/>
      <c r="G697" s="197" t="s">
        <v>1487</v>
      </c>
      <c r="H697" s="193" t="s">
        <v>206</v>
      </c>
      <c r="I697" s="194"/>
      <c r="J697" s="195"/>
      <c r="K697" s="195"/>
      <c r="L697" s="196"/>
    </row>
    <row r="698" spans="1:12" s="119" customFormat="1" ht="15" customHeight="1">
      <c r="A698" s="75">
        <v>695</v>
      </c>
      <c r="B698" s="204" t="str">
        <f t="shared" si="77"/>
        <v>CİRİT-</v>
      </c>
      <c r="C698" s="190"/>
      <c r="D698" s="190"/>
      <c r="E698" s="191"/>
      <c r="F698" s="192"/>
      <c r="G698" s="197" t="s">
        <v>1487</v>
      </c>
      <c r="H698" s="193" t="s">
        <v>207</v>
      </c>
      <c r="I698" s="194"/>
      <c r="J698" s="195"/>
      <c r="K698" s="195"/>
      <c r="L698" s="196"/>
    </row>
    <row r="699" spans="1:12" s="119" customFormat="1" ht="15" customHeight="1">
      <c r="A699" s="75">
        <v>696</v>
      </c>
      <c r="B699" s="204" t="str">
        <f t="shared" si="77"/>
        <v>ÇEKİÇ-</v>
      </c>
      <c r="C699" s="190"/>
      <c r="D699" s="190"/>
      <c r="E699" s="191"/>
      <c r="F699" s="192"/>
      <c r="G699" s="197" t="s">
        <v>1487</v>
      </c>
      <c r="H699" s="193" t="s">
        <v>233</v>
      </c>
      <c r="I699" s="194"/>
      <c r="J699" s="195"/>
      <c r="K699" s="195"/>
      <c r="L699" s="196"/>
    </row>
    <row r="700" spans="1:12" s="119" customFormat="1" ht="15" customHeight="1">
      <c r="A700" s="75">
        <v>697</v>
      </c>
      <c r="B700" s="204" t="str">
        <f t="shared" si="77"/>
        <v>UZUN-</v>
      </c>
      <c r="C700" s="190"/>
      <c r="D700" s="190"/>
      <c r="E700" s="191"/>
      <c r="F700" s="192"/>
      <c r="G700" s="197" t="s">
        <v>1487</v>
      </c>
      <c r="H700" s="193" t="s">
        <v>65</v>
      </c>
      <c r="I700" s="194"/>
      <c r="J700" s="195"/>
      <c r="K700" s="195"/>
      <c r="L700" s="196"/>
    </row>
    <row r="701" spans="1:12" s="119" customFormat="1" ht="15" customHeight="1">
      <c r="A701" s="75">
        <v>698</v>
      </c>
      <c r="B701" s="204" t="str">
        <f t="shared" si="77"/>
        <v>ÜÇADIM-</v>
      </c>
      <c r="C701" s="190"/>
      <c r="D701" s="190"/>
      <c r="E701" s="191"/>
      <c r="F701" s="192"/>
      <c r="G701" s="197" t="s">
        <v>1487</v>
      </c>
      <c r="H701" s="193" t="s">
        <v>215</v>
      </c>
      <c r="I701" s="194"/>
      <c r="J701" s="195"/>
      <c r="K701" s="195"/>
      <c r="L701" s="196"/>
    </row>
    <row r="702" spans="1:12" s="119" customFormat="1" ht="15" customHeight="1">
      <c r="A702" s="75">
        <v>699</v>
      </c>
      <c r="B702" s="204" t="str">
        <f t="shared" si="77"/>
        <v>YüksekA-</v>
      </c>
      <c r="C702" s="190"/>
      <c r="D702" s="190"/>
      <c r="E702" s="191"/>
      <c r="F702" s="192"/>
      <c r="G702" s="197" t="s">
        <v>1487</v>
      </c>
      <c r="H702" s="193" t="s">
        <v>1549</v>
      </c>
      <c r="I702" s="194"/>
      <c r="J702" s="195"/>
      <c r="K702" s="195"/>
      <c r="L702" s="196"/>
    </row>
    <row r="703" spans="1:12" s="119" customFormat="1" ht="15" customHeight="1">
      <c r="A703" s="75">
        <v>700</v>
      </c>
      <c r="B703" s="249" t="str">
        <f t="shared" si="77"/>
        <v>SIRIK-</v>
      </c>
      <c r="C703" s="241"/>
      <c r="D703" s="241"/>
      <c r="E703" s="242"/>
      <c r="F703" s="243"/>
      <c r="G703" s="244" t="s">
        <v>1487</v>
      </c>
      <c r="H703" s="245" t="s">
        <v>216</v>
      </c>
      <c r="I703" s="246"/>
      <c r="J703" s="247"/>
      <c r="K703" s="247"/>
      <c r="L703" s="248"/>
    </row>
    <row r="704" spans="1:12" s="119" customFormat="1" ht="15" customHeight="1">
      <c r="A704" s="75">
        <v>701</v>
      </c>
      <c r="B704" s="249" t="str">
        <f t="shared" ref="B704:B713" si="78">CONCATENATE(H704,"-",J704,"-",K704)</f>
        <v>4X100M--</v>
      </c>
      <c r="C704" s="241"/>
      <c r="D704" s="241"/>
      <c r="E704" s="242"/>
      <c r="F704" s="243"/>
      <c r="G704" s="244" t="s">
        <v>1487</v>
      </c>
      <c r="H704" s="245" t="s">
        <v>234</v>
      </c>
      <c r="I704" s="246"/>
      <c r="J704" s="247"/>
      <c r="K704" s="247"/>
      <c r="L704" s="248"/>
    </row>
    <row r="705" spans="1:12" s="119" customFormat="1" ht="15" customHeight="1">
      <c r="A705" s="75">
        <v>702</v>
      </c>
      <c r="B705" s="204" t="str">
        <f t="shared" si="78"/>
        <v>4X400M--</v>
      </c>
      <c r="C705" s="190"/>
      <c r="D705" s="190"/>
      <c r="E705" s="191"/>
      <c r="F705" s="192"/>
      <c r="G705" s="197" t="s">
        <v>1487</v>
      </c>
      <c r="H705" s="193" t="s">
        <v>235</v>
      </c>
      <c r="I705" s="194"/>
      <c r="J705" s="195"/>
      <c r="K705" s="195"/>
      <c r="L705" s="196"/>
    </row>
    <row r="706" spans="1:12" s="119" customFormat="1" ht="15" customHeight="1">
      <c r="A706" s="75">
        <v>703</v>
      </c>
      <c r="B706" s="204" t="str">
        <f t="shared" si="78"/>
        <v>100M--</v>
      </c>
      <c r="C706" s="190"/>
      <c r="D706" s="190"/>
      <c r="E706" s="191"/>
      <c r="F706" s="192"/>
      <c r="G706" s="197" t="s">
        <v>1935</v>
      </c>
      <c r="H706" s="193" t="s">
        <v>146</v>
      </c>
      <c r="I706" s="194"/>
      <c r="J706" s="195"/>
      <c r="K706" s="195"/>
      <c r="L706" s="196"/>
    </row>
    <row r="707" spans="1:12" s="119" customFormat="1" ht="15" customHeight="1">
      <c r="A707" s="75">
        <v>704</v>
      </c>
      <c r="B707" s="204" t="str">
        <f t="shared" si="78"/>
        <v>200M--</v>
      </c>
      <c r="C707" s="190"/>
      <c r="D707" s="190"/>
      <c r="E707" s="191"/>
      <c r="F707" s="192"/>
      <c r="G707" s="197" t="s">
        <v>1935</v>
      </c>
      <c r="H707" s="193" t="s">
        <v>213</v>
      </c>
      <c r="I707" s="194"/>
      <c r="J707" s="195"/>
      <c r="K707" s="195"/>
      <c r="L707" s="196"/>
    </row>
    <row r="708" spans="1:12" s="119" customFormat="1" ht="15" customHeight="1">
      <c r="A708" s="75">
        <v>705</v>
      </c>
      <c r="B708" s="204" t="str">
        <f t="shared" si="78"/>
        <v>400M-6-3</v>
      </c>
      <c r="C708" s="190">
        <v>400</v>
      </c>
      <c r="D708" s="190"/>
      <c r="E708" s="191">
        <v>34969</v>
      </c>
      <c r="F708" s="192" t="s">
        <v>1498</v>
      </c>
      <c r="G708" s="197" t="s">
        <v>1935</v>
      </c>
      <c r="H708" s="193" t="s">
        <v>214</v>
      </c>
      <c r="I708" s="194"/>
      <c r="J708" s="195" t="s">
        <v>1519</v>
      </c>
      <c r="K708" s="195" t="s">
        <v>1517</v>
      </c>
      <c r="L708" s="196"/>
    </row>
    <row r="709" spans="1:12" s="119" customFormat="1" ht="15" customHeight="1">
      <c r="A709" s="75">
        <v>706</v>
      </c>
      <c r="B709" s="204" t="str">
        <f t="shared" si="78"/>
        <v>800M-4-8</v>
      </c>
      <c r="C709" s="190">
        <v>400</v>
      </c>
      <c r="D709" s="190"/>
      <c r="E709" s="191">
        <v>34969</v>
      </c>
      <c r="F709" s="192" t="s">
        <v>1498</v>
      </c>
      <c r="G709" s="197" t="s">
        <v>1935</v>
      </c>
      <c r="H709" s="193" t="s">
        <v>120</v>
      </c>
      <c r="I709" s="194"/>
      <c r="J709" s="195" t="s">
        <v>1514</v>
      </c>
      <c r="K709" s="195" t="s">
        <v>1521</v>
      </c>
      <c r="L709" s="196"/>
    </row>
    <row r="710" spans="1:12" s="119" customFormat="1" ht="15" customHeight="1">
      <c r="A710" s="75">
        <v>707</v>
      </c>
      <c r="B710" s="204" t="str">
        <f t="shared" si="78"/>
        <v>1500M--</v>
      </c>
      <c r="C710" s="190"/>
      <c r="D710" s="190"/>
      <c r="E710" s="191"/>
      <c r="F710" s="192"/>
      <c r="G710" s="197" t="s">
        <v>1935</v>
      </c>
      <c r="H710" s="193" t="s">
        <v>204</v>
      </c>
      <c r="I710" s="194"/>
      <c r="J710" s="195"/>
      <c r="K710" s="195"/>
      <c r="L710" s="196"/>
    </row>
    <row r="711" spans="1:12" s="119" customFormat="1" ht="15" customHeight="1">
      <c r="A711" s="75">
        <v>708</v>
      </c>
      <c r="B711" s="204" t="str">
        <f t="shared" si="78"/>
        <v>3000M--</v>
      </c>
      <c r="C711" s="190"/>
      <c r="D711" s="190"/>
      <c r="E711" s="191"/>
      <c r="F711" s="192"/>
      <c r="G711" s="197" t="s">
        <v>1935</v>
      </c>
      <c r="H711" s="193" t="s">
        <v>230</v>
      </c>
      <c r="I711" s="194"/>
      <c r="J711" s="195"/>
      <c r="K711" s="195"/>
      <c r="L711" s="196"/>
    </row>
    <row r="712" spans="1:12" s="119" customFormat="1" ht="15" customHeight="1">
      <c r="A712" s="75">
        <v>709</v>
      </c>
      <c r="B712" s="204" t="str">
        <f t="shared" si="78"/>
        <v>100M.ENG--</v>
      </c>
      <c r="C712" s="190"/>
      <c r="D712" s="190"/>
      <c r="E712" s="191"/>
      <c r="F712" s="192"/>
      <c r="G712" s="197" t="s">
        <v>1935</v>
      </c>
      <c r="H712" s="193" t="s">
        <v>720</v>
      </c>
      <c r="I712" s="194"/>
      <c r="J712" s="195"/>
      <c r="K712" s="195"/>
      <c r="L712" s="196"/>
    </row>
    <row r="713" spans="1:12" s="119" customFormat="1" ht="15" customHeight="1">
      <c r="A713" s="75">
        <v>710</v>
      </c>
      <c r="B713" s="204" t="str">
        <f t="shared" si="78"/>
        <v>400M.ENG--</v>
      </c>
      <c r="C713" s="190"/>
      <c r="D713" s="190"/>
      <c r="E713" s="191"/>
      <c r="F713" s="192"/>
      <c r="G713" s="197" t="s">
        <v>1935</v>
      </c>
      <c r="H713" s="193" t="s">
        <v>229</v>
      </c>
      <c r="I713" s="194"/>
      <c r="J713" s="195"/>
      <c r="K713" s="195"/>
      <c r="L713" s="196"/>
    </row>
    <row r="714" spans="1:12" s="119" customFormat="1" ht="15" customHeight="1">
      <c r="A714" s="75">
        <v>711</v>
      </c>
      <c r="B714" s="204" t="str">
        <f t="shared" ref="B714:B721" si="79">CONCATENATE(H714,"-",L714)</f>
        <v>GÜLLE-</v>
      </c>
      <c r="C714" s="190"/>
      <c r="D714" s="190"/>
      <c r="E714" s="191"/>
      <c r="F714" s="192"/>
      <c r="G714" s="197" t="s">
        <v>1935</v>
      </c>
      <c r="H714" s="193" t="s">
        <v>205</v>
      </c>
      <c r="I714" s="194"/>
      <c r="J714" s="195"/>
      <c r="K714" s="195"/>
      <c r="L714" s="196"/>
    </row>
    <row r="715" spans="1:12" s="119" customFormat="1" ht="15" customHeight="1">
      <c r="A715" s="75">
        <v>712</v>
      </c>
      <c r="B715" s="204" t="str">
        <f t="shared" si="79"/>
        <v>DİSK-</v>
      </c>
      <c r="C715" s="190"/>
      <c r="D715" s="190"/>
      <c r="E715" s="191"/>
      <c r="F715" s="192"/>
      <c r="G715" s="197" t="s">
        <v>1935</v>
      </c>
      <c r="H715" s="193" t="s">
        <v>206</v>
      </c>
      <c r="I715" s="194"/>
      <c r="J715" s="195"/>
      <c r="K715" s="195"/>
      <c r="L715" s="196"/>
    </row>
    <row r="716" spans="1:12" s="119" customFormat="1" ht="15" customHeight="1">
      <c r="A716" s="75">
        <v>713</v>
      </c>
      <c r="B716" s="204" t="str">
        <f t="shared" si="79"/>
        <v>CİRİT-</v>
      </c>
      <c r="C716" s="190"/>
      <c r="D716" s="190"/>
      <c r="E716" s="191"/>
      <c r="F716" s="192"/>
      <c r="G716" s="197" t="s">
        <v>1935</v>
      </c>
      <c r="H716" s="193" t="s">
        <v>207</v>
      </c>
      <c r="I716" s="194"/>
      <c r="J716" s="195"/>
      <c r="K716" s="195"/>
      <c r="L716" s="196"/>
    </row>
    <row r="717" spans="1:12" s="119" customFormat="1" ht="15" customHeight="1">
      <c r="A717" s="75">
        <v>714</v>
      </c>
      <c r="B717" s="204" t="str">
        <f t="shared" si="79"/>
        <v>ÇEKİÇ-</v>
      </c>
      <c r="C717" s="190"/>
      <c r="D717" s="190"/>
      <c r="E717" s="191"/>
      <c r="F717" s="192"/>
      <c r="G717" s="197" t="s">
        <v>1935</v>
      </c>
      <c r="H717" s="193" t="s">
        <v>233</v>
      </c>
      <c r="I717" s="194"/>
      <c r="J717" s="195"/>
      <c r="K717" s="195"/>
      <c r="L717" s="196"/>
    </row>
    <row r="718" spans="1:12" s="119" customFormat="1" ht="15" customHeight="1">
      <c r="A718" s="75">
        <v>715</v>
      </c>
      <c r="B718" s="204" t="str">
        <f t="shared" si="79"/>
        <v>UZUN-B16</v>
      </c>
      <c r="C718" s="190">
        <v>401</v>
      </c>
      <c r="D718" s="190"/>
      <c r="E718" s="191">
        <v>35208</v>
      </c>
      <c r="F718" s="192" t="s">
        <v>1508</v>
      </c>
      <c r="G718" s="197" t="s">
        <v>1935</v>
      </c>
      <c r="H718" s="193" t="s">
        <v>65</v>
      </c>
      <c r="I718" s="194"/>
      <c r="J718" s="195"/>
      <c r="K718" s="195"/>
      <c r="L718" s="196" t="s">
        <v>1936</v>
      </c>
    </row>
    <row r="719" spans="1:12" s="119" customFormat="1" ht="15" customHeight="1">
      <c r="A719" s="75">
        <v>716</v>
      </c>
      <c r="B719" s="204" t="str">
        <f t="shared" si="79"/>
        <v>ÜÇADIM-15</v>
      </c>
      <c r="C719" s="190">
        <v>401</v>
      </c>
      <c r="D719" s="190"/>
      <c r="E719" s="191">
        <v>35208</v>
      </c>
      <c r="F719" s="192" t="s">
        <v>1508</v>
      </c>
      <c r="G719" s="197" t="s">
        <v>1935</v>
      </c>
      <c r="H719" s="193" t="s">
        <v>215</v>
      </c>
      <c r="I719" s="194"/>
      <c r="J719" s="195"/>
      <c r="K719" s="195"/>
      <c r="L719" s="196">
        <v>15</v>
      </c>
    </row>
    <row r="720" spans="1:12" s="119" customFormat="1" ht="15" customHeight="1">
      <c r="A720" s="75">
        <v>717</v>
      </c>
      <c r="B720" s="204" t="str">
        <f t="shared" si="79"/>
        <v>YüksekA-</v>
      </c>
      <c r="C720" s="190"/>
      <c r="D720" s="190"/>
      <c r="E720" s="191"/>
      <c r="F720" s="192"/>
      <c r="G720" s="197" t="s">
        <v>1935</v>
      </c>
      <c r="H720" s="193" t="s">
        <v>1549</v>
      </c>
      <c r="I720" s="194"/>
      <c r="J720" s="195"/>
      <c r="K720" s="195"/>
      <c r="L720" s="196"/>
    </row>
    <row r="721" spans="1:19" s="119" customFormat="1" ht="15" customHeight="1">
      <c r="A721" s="75">
        <v>718</v>
      </c>
      <c r="B721" s="249" t="str">
        <f t="shared" si="79"/>
        <v>SIRIK-</v>
      </c>
      <c r="C721" s="241"/>
      <c r="D721" s="241"/>
      <c r="E721" s="242"/>
      <c r="F721" s="243"/>
      <c r="G721" s="244" t="s">
        <v>1935</v>
      </c>
      <c r="H721" s="245" t="s">
        <v>216</v>
      </c>
      <c r="I721" s="246"/>
      <c r="J721" s="247"/>
      <c r="K721" s="247"/>
      <c r="L721" s="248"/>
    </row>
    <row r="722" spans="1:19" s="119" customFormat="1" ht="15" customHeight="1">
      <c r="A722" s="75">
        <v>719</v>
      </c>
      <c r="B722" s="249" t="str">
        <f t="shared" ref="B722:B737" si="80">CONCATENATE(H722,"-",J722,"-",K722)</f>
        <v>4X100M--</v>
      </c>
      <c r="C722" s="241"/>
      <c r="D722" s="241"/>
      <c r="E722" s="242"/>
      <c r="F722" s="243"/>
      <c r="G722" s="244" t="s">
        <v>1935</v>
      </c>
      <c r="H722" s="245" t="s">
        <v>234</v>
      </c>
      <c r="I722" s="246"/>
      <c r="J722" s="247"/>
      <c r="K722" s="247"/>
      <c r="L722" s="248"/>
      <c r="S722" s="115"/>
    </row>
    <row r="723" spans="1:19" s="119" customFormat="1" ht="15" customHeight="1">
      <c r="A723" s="75">
        <v>720</v>
      </c>
      <c r="B723" s="204" t="str">
        <f t="shared" si="80"/>
        <v>4X400M--</v>
      </c>
      <c r="C723" s="190"/>
      <c r="D723" s="190"/>
      <c r="E723" s="191"/>
      <c r="F723" s="192"/>
      <c r="G723" s="197" t="s">
        <v>1935</v>
      </c>
      <c r="H723" s="193" t="s">
        <v>235</v>
      </c>
      <c r="I723" s="194"/>
      <c r="J723" s="195"/>
      <c r="K723" s="195"/>
      <c r="L723" s="196"/>
      <c r="S723" s="115"/>
    </row>
    <row r="724" spans="1:19" s="119" customFormat="1" ht="15" customHeight="1">
      <c r="A724" s="75">
        <v>721</v>
      </c>
      <c r="B724" s="204" t="str">
        <f t="shared" si="80"/>
        <v>100M-5-6</v>
      </c>
      <c r="C724" s="349">
        <v>32</v>
      </c>
      <c r="D724" s="349"/>
      <c r="E724" s="350">
        <v>33646</v>
      </c>
      <c r="F724" s="351" t="s">
        <v>1178</v>
      </c>
      <c r="G724" s="352" t="s">
        <v>1490</v>
      </c>
      <c r="H724" s="353" t="s">
        <v>146</v>
      </c>
      <c r="I724" s="354">
        <v>1390</v>
      </c>
      <c r="J724" s="355" t="s">
        <v>1518</v>
      </c>
      <c r="K724" s="355" t="s">
        <v>1519</v>
      </c>
      <c r="L724" s="356"/>
      <c r="S724" s="115"/>
    </row>
    <row r="725" spans="1:19" s="119" customFormat="1" ht="15" customHeight="1">
      <c r="A725" s="75">
        <v>722</v>
      </c>
      <c r="B725" s="204" t="str">
        <f t="shared" si="80"/>
        <v>100M-6-1</v>
      </c>
      <c r="C725" s="349">
        <v>404</v>
      </c>
      <c r="D725" s="349"/>
      <c r="E725" s="350">
        <v>34631</v>
      </c>
      <c r="F725" s="351" t="s">
        <v>1491</v>
      </c>
      <c r="G725" s="352" t="s">
        <v>1492</v>
      </c>
      <c r="H725" s="353" t="s">
        <v>146</v>
      </c>
      <c r="I725" s="354"/>
      <c r="J725" s="355" t="s">
        <v>1519</v>
      </c>
      <c r="K725" s="355" t="s">
        <v>1515</v>
      </c>
      <c r="L725" s="356"/>
      <c r="S725" s="115"/>
    </row>
    <row r="726" spans="1:19" s="119" customFormat="1" ht="15" customHeight="1">
      <c r="A726" s="75">
        <v>723</v>
      </c>
      <c r="B726" s="204" t="str">
        <f t="shared" si="80"/>
        <v>100M-6-2</v>
      </c>
      <c r="C726" s="349">
        <v>405</v>
      </c>
      <c r="D726" s="349"/>
      <c r="E726" s="350">
        <v>35019</v>
      </c>
      <c r="F726" s="351" t="s">
        <v>1493</v>
      </c>
      <c r="G726" s="352" t="s">
        <v>1492</v>
      </c>
      <c r="H726" s="353" t="s">
        <v>146</v>
      </c>
      <c r="I726" s="354"/>
      <c r="J726" s="355" t="s">
        <v>1519</v>
      </c>
      <c r="K726" s="355" t="s">
        <v>1516</v>
      </c>
      <c r="L726" s="356"/>
      <c r="S726" s="115"/>
    </row>
    <row r="727" spans="1:19" s="119" customFormat="1" ht="15" customHeight="1">
      <c r="A727" s="75">
        <v>724</v>
      </c>
      <c r="B727" s="204" t="str">
        <f t="shared" si="80"/>
        <v>100M-6-3</v>
      </c>
      <c r="C727" s="349">
        <v>407</v>
      </c>
      <c r="D727" s="349"/>
      <c r="E727" s="350">
        <v>34582</v>
      </c>
      <c r="F727" s="351" t="s">
        <v>1494</v>
      </c>
      <c r="G727" s="352" t="s">
        <v>1495</v>
      </c>
      <c r="H727" s="353" t="s">
        <v>146</v>
      </c>
      <c r="I727" s="354"/>
      <c r="J727" s="355" t="s">
        <v>1519</v>
      </c>
      <c r="K727" s="355" t="s">
        <v>1517</v>
      </c>
      <c r="L727" s="356"/>
      <c r="S727" s="115"/>
    </row>
    <row r="728" spans="1:19" s="119" customFormat="1" ht="15" customHeight="1">
      <c r="A728" s="75">
        <v>725</v>
      </c>
      <c r="B728" s="204" t="str">
        <f t="shared" si="80"/>
        <v>100M-6-4</v>
      </c>
      <c r="C728" s="349">
        <v>169</v>
      </c>
      <c r="D728" s="349"/>
      <c r="E728" s="350">
        <v>34576</v>
      </c>
      <c r="F728" s="351" t="s">
        <v>1333</v>
      </c>
      <c r="G728" s="352" t="s">
        <v>1495</v>
      </c>
      <c r="H728" s="353" t="s">
        <v>146</v>
      </c>
      <c r="I728" s="354"/>
      <c r="J728" s="355" t="s">
        <v>1519</v>
      </c>
      <c r="K728" s="355" t="s">
        <v>1514</v>
      </c>
      <c r="L728" s="356"/>
      <c r="S728" s="115"/>
    </row>
    <row r="729" spans="1:19" s="119" customFormat="1" ht="15" customHeight="1">
      <c r="A729" s="75">
        <v>726</v>
      </c>
      <c r="B729" s="204" t="str">
        <f t="shared" si="80"/>
        <v>100M-6-5</v>
      </c>
      <c r="C729" s="349">
        <v>408</v>
      </c>
      <c r="D729" s="349"/>
      <c r="E729" s="350">
        <v>34714</v>
      </c>
      <c r="F729" s="351" t="s">
        <v>1496</v>
      </c>
      <c r="G729" s="352" t="s">
        <v>1495</v>
      </c>
      <c r="H729" s="353" t="s">
        <v>146</v>
      </c>
      <c r="I729" s="354"/>
      <c r="J729" s="355" t="s">
        <v>1519</v>
      </c>
      <c r="K729" s="355" t="s">
        <v>1518</v>
      </c>
      <c r="L729" s="356"/>
      <c r="S729" s="115"/>
    </row>
    <row r="730" spans="1:19" s="119" customFormat="1" ht="15" customHeight="1">
      <c r="A730" s="75">
        <v>727</v>
      </c>
      <c r="B730" s="204" t="str">
        <f t="shared" si="80"/>
        <v>100M-6-6</v>
      </c>
      <c r="C730" s="349">
        <v>231</v>
      </c>
      <c r="D730" s="349"/>
      <c r="E730" s="350">
        <v>33396</v>
      </c>
      <c r="F730" s="351" t="s">
        <v>1415</v>
      </c>
      <c r="G730" s="352" t="s">
        <v>1497</v>
      </c>
      <c r="H730" s="353" t="s">
        <v>146</v>
      </c>
      <c r="I730" s="354">
        <v>1510</v>
      </c>
      <c r="J730" s="355" t="s">
        <v>1519</v>
      </c>
      <c r="K730" s="355" t="s">
        <v>1519</v>
      </c>
      <c r="L730" s="356"/>
      <c r="S730" s="115"/>
    </row>
    <row r="731" spans="1:19" s="119" customFormat="1" ht="15" customHeight="1">
      <c r="A731" s="75">
        <v>728</v>
      </c>
      <c r="B731" s="204" t="str">
        <f t="shared" si="80"/>
        <v>400M--</v>
      </c>
      <c r="C731" s="357"/>
      <c r="D731" s="357"/>
      <c r="E731" s="358"/>
      <c r="F731" s="359"/>
      <c r="G731" s="360"/>
      <c r="H731" s="361" t="s">
        <v>214</v>
      </c>
      <c r="I731" s="362"/>
      <c r="J731" s="363"/>
      <c r="K731" s="363"/>
      <c r="L731" s="364"/>
      <c r="S731" s="115"/>
    </row>
    <row r="732" spans="1:19" s="119" customFormat="1" ht="15" customHeight="1">
      <c r="A732" s="75">
        <v>729</v>
      </c>
      <c r="B732" s="204" t="str">
        <f t="shared" si="80"/>
        <v>400M-6-4</v>
      </c>
      <c r="C732" s="357">
        <v>181</v>
      </c>
      <c r="D732" s="357"/>
      <c r="E732" s="358">
        <v>34499</v>
      </c>
      <c r="F732" s="359" t="s">
        <v>1340</v>
      </c>
      <c r="G732" s="360" t="s">
        <v>1499</v>
      </c>
      <c r="H732" s="361" t="s">
        <v>214</v>
      </c>
      <c r="I732" s="362">
        <v>10204</v>
      </c>
      <c r="J732" s="363" t="s">
        <v>1519</v>
      </c>
      <c r="K732" s="363" t="s">
        <v>1514</v>
      </c>
      <c r="L732" s="364"/>
      <c r="S732" s="115"/>
    </row>
    <row r="733" spans="1:19" s="119" customFormat="1" ht="15" customHeight="1">
      <c r="A733" s="75">
        <v>729</v>
      </c>
      <c r="B733" s="204" t="str">
        <f t="shared" si="80"/>
        <v>400M-6-2</v>
      </c>
      <c r="C733" s="442">
        <v>244</v>
      </c>
      <c r="D733" s="442"/>
      <c r="E733" s="443"/>
      <c r="F733" s="444" t="s">
        <v>1841</v>
      </c>
      <c r="G733" s="445" t="s">
        <v>1504</v>
      </c>
      <c r="H733" s="361" t="s">
        <v>214</v>
      </c>
      <c r="I733" s="446"/>
      <c r="J733" s="447" t="s">
        <v>1519</v>
      </c>
      <c r="K733" s="447" t="s">
        <v>1516</v>
      </c>
      <c r="L733" s="448"/>
      <c r="S733" s="115"/>
    </row>
    <row r="734" spans="1:19" s="119" customFormat="1" ht="15" customHeight="1">
      <c r="A734" s="75">
        <v>730</v>
      </c>
      <c r="B734" s="204" t="str">
        <f t="shared" si="80"/>
        <v>1500M-3-1</v>
      </c>
      <c r="C734" s="365">
        <v>409</v>
      </c>
      <c r="D734" s="365"/>
      <c r="E734" s="366">
        <v>35320</v>
      </c>
      <c r="F734" s="367" t="s">
        <v>1500</v>
      </c>
      <c r="G734" s="368" t="s">
        <v>1495</v>
      </c>
      <c r="H734" s="369" t="s">
        <v>204</v>
      </c>
      <c r="I734" s="370"/>
      <c r="J734" s="371" t="s">
        <v>1517</v>
      </c>
      <c r="K734" s="371" t="s">
        <v>1515</v>
      </c>
      <c r="L734" s="372"/>
      <c r="S734" s="115"/>
    </row>
    <row r="735" spans="1:19" s="119" customFormat="1" ht="15" customHeight="1">
      <c r="A735" s="75">
        <v>731</v>
      </c>
      <c r="B735" s="204" t="str">
        <f t="shared" si="80"/>
        <v>1500M-3-2</v>
      </c>
      <c r="C735" s="373">
        <v>410</v>
      </c>
      <c r="D735" s="373"/>
      <c r="E735" s="374">
        <v>34599</v>
      </c>
      <c r="F735" s="375" t="s">
        <v>1501</v>
      </c>
      <c r="G735" s="376" t="s">
        <v>1495</v>
      </c>
      <c r="H735" s="369" t="s">
        <v>204</v>
      </c>
      <c r="I735" s="377"/>
      <c r="J735" s="378" t="s">
        <v>1517</v>
      </c>
      <c r="K735" s="378" t="s">
        <v>1516</v>
      </c>
      <c r="L735" s="379"/>
      <c r="S735" s="115"/>
    </row>
    <row r="736" spans="1:19" s="119" customFormat="1" ht="15" customHeight="1">
      <c r="A736" s="75">
        <v>732</v>
      </c>
      <c r="B736" s="204" t="str">
        <f t="shared" si="80"/>
        <v>1500M-3-3</v>
      </c>
      <c r="C736" s="373">
        <v>250</v>
      </c>
      <c r="D736" s="373"/>
      <c r="E736" s="374" t="s">
        <v>1502</v>
      </c>
      <c r="F736" s="375" t="s">
        <v>1503</v>
      </c>
      <c r="G736" s="376" t="s">
        <v>1504</v>
      </c>
      <c r="H736" s="369" t="s">
        <v>204</v>
      </c>
      <c r="I736" s="377"/>
      <c r="J736" s="378" t="s">
        <v>1517</v>
      </c>
      <c r="K736" s="378" t="s">
        <v>1517</v>
      </c>
      <c r="L736" s="379"/>
      <c r="S736" s="115"/>
    </row>
    <row r="737" spans="1:19" s="119" customFormat="1" ht="15" customHeight="1">
      <c r="A737" s="75">
        <v>733</v>
      </c>
      <c r="B737" s="204" t="str">
        <f t="shared" si="80"/>
        <v>1500M-3-4</v>
      </c>
      <c r="C737" s="373">
        <v>247</v>
      </c>
      <c r="D737" s="373"/>
      <c r="E737" s="374" t="s">
        <v>1436</v>
      </c>
      <c r="F737" s="375" t="s">
        <v>1437</v>
      </c>
      <c r="G737" s="376" t="s">
        <v>1504</v>
      </c>
      <c r="H737" s="369" t="s">
        <v>204</v>
      </c>
      <c r="I737" s="377"/>
      <c r="J737" s="378" t="s">
        <v>1517</v>
      </c>
      <c r="K737" s="378" t="s">
        <v>1514</v>
      </c>
      <c r="L737" s="379"/>
      <c r="S737" s="115"/>
    </row>
    <row r="738" spans="1:19" s="119" customFormat="1" ht="15" customHeight="1">
      <c r="A738" s="75">
        <v>734</v>
      </c>
      <c r="B738" s="204" t="str">
        <f t="shared" ref="B738:B745" si="81">CONCATENATE(H738,"-",L738)</f>
        <v>DİSK-b16</v>
      </c>
      <c r="C738" s="380">
        <v>187</v>
      </c>
      <c r="D738" s="380"/>
      <c r="E738" s="381">
        <v>32850</v>
      </c>
      <c r="F738" s="382" t="s">
        <v>1353</v>
      </c>
      <c r="G738" s="383" t="s">
        <v>1505</v>
      </c>
      <c r="H738" s="384" t="s">
        <v>206</v>
      </c>
      <c r="I738" s="385">
        <v>3500</v>
      </c>
      <c r="J738" s="386"/>
      <c r="K738" s="386"/>
      <c r="L738" s="387" t="s">
        <v>1695</v>
      </c>
      <c r="S738" s="115"/>
    </row>
    <row r="739" spans="1:19" s="119" customFormat="1" ht="15" customHeight="1">
      <c r="A739" s="75"/>
      <c r="B739" s="204" t="str">
        <f t="shared" si="81"/>
        <v>DİSK-B17</v>
      </c>
      <c r="C739" s="380">
        <v>249</v>
      </c>
      <c r="D739" s="380"/>
      <c r="E739" s="381">
        <v>32779</v>
      </c>
      <c r="F739" s="382" t="s">
        <v>1860</v>
      </c>
      <c r="G739" s="383" t="s">
        <v>1504</v>
      </c>
      <c r="H739" s="384" t="s">
        <v>206</v>
      </c>
      <c r="I739" s="385"/>
      <c r="J739" s="386"/>
      <c r="K739" s="386"/>
      <c r="L739" s="387" t="s">
        <v>1861</v>
      </c>
      <c r="S739" s="115"/>
    </row>
    <row r="740" spans="1:19" s="119" customFormat="1" ht="15" customHeight="1">
      <c r="A740" s="75">
        <v>735</v>
      </c>
      <c r="B740" s="204" t="str">
        <f t="shared" si="81"/>
        <v>CİRİTB-</v>
      </c>
      <c r="C740" s="388"/>
      <c r="D740" s="388"/>
      <c r="E740" s="389"/>
      <c r="F740" s="390"/>
      <c r="G740" s="391"/>
      <c r="H740" s="392" t="s">
        <v>1577</v>
      </c>
      <c r="I740" s="393"/>
      <c r="J740" s="394"/>
      <c r="K740" s="394"/>
      <c r="L740" s="395"/>
      <c r="S740" s="115"/>
    </row>
    <row r="741" spans="1:19" s="119" customFormat="1" ht="26.45" customHeight="1">
      <c r="A741" s="75">
        <v>736</v>
      </c>
      <c r="B741" s="204" t="str">
        <f t="shared" si="81"/>
        <v>CİRİTb-14</v>
      </c>
      <c r="C741" s="388">
        <v>51</v>
      </c>
      <c r="D741" s="388"/>
      <c r="E741" s="389">
        <v>34455</v>
      </c>
      <c r="F741" s="390" t="s">
        <v>1507</v>
      </c>
      <c r="G741" s="391" t="s">
        <v>1506</v>
      </c>
      <c r="H741" s="392" t="s">
        <v>1997</v>
      </c>
      <c r="I741" s="393"/>
      <c r="J741" s="394"/>
      <c r="K741" s="394"/>
      <c r="L741" s="395">
        <v>14</v>
      </c>
      <c r="S741" s="115"/>
    </row>
    <row r="742" spans="1:19" s="119" customFormat="1" ht="15" customHeight="1">
      <c r="A742" s="75">
        <v>737</v>
      </c>
      <c r="B742" s="204" t="str">
        <f t="shared" si="81"/>
        <v>ÇEKİÇ-b13</v>
      </c>
      <c r="C742" s="117">
        <v>240</v>
      </c>
      <c r="D742" s="117"/>
      <c r="E742" s="396" t="s">
        <v>1428</v>
      </c>
      <c r="F742" s="397" t="s">
        <v>1429</v>
      </c>
      <c r="G742" s="398" t="s">
        <v>1504</v>
      </c>
      <c r="H742" s="399" t="s">
        <v>233</v>
      </c>
      <c r="I742" s="163">
        <v>4950</v>
      </c>
      <c r="J742" s="400"/>
      <c r="K742" s="400"/>
      <c r="L742" s="401" t="s">
        <v>1689</v>
      </c>
      <c r="S742" s="115"/>
    </row>
    <row r="743" spans="1:19" s="119" customFormat="1" ht="15" customHeight="1">
      <c r="A743" s="75">
        <v>738</v>
      </c>
      <c r="B743" s="204" t="str">
        <f t="shared" si="81"/>
        <v>UZUN-</v>
      </c>
      <c r="C743" s="402"/>
      <c r="D743" s="402"/>
      <c r="E743" s="403"/>
      <c r="F743" s="404"/>
      <c r="G743" s="405"/>
      <c r="H743" s="406" t="s">
        <v>65</v>
      </c>
      <c r="I743" s="407"/>
      <c r="J743" s="408"/>
      <c r="K743" s="408"/>
      <c r="L743" s="409"/>
      <c r="S743" s="115"/>
    </row>
    <row r="744" spans="1:19" s="119" customFormat="1" ht="15" customHeight="1">
      <c r="A744" s="75">
        <v>739</v>
      </c>
      <c r="B744" s="204" t="str">
        <f t="shared" si="81"/>
        <v>UZUN-b17</v>
      </c>
      <c r="C744" s="402">
        <v>406</v>
      </c>
      <c r="D744" s="402"/>
      <c r="E744" s="403">
        <v>33835</v>
      </c>
      <c r="F744" s="404" t="s">
        <v>1509</v>
      </c>
      <c r="G744" s="405" t="s">
        <v>1492</v>
      </c>
      <c r="H744" s="406" t="s">
        <v>65</v>
      </c>
      <c r="I744" s="407"/>
      <c r="J744" s="408"/>
      <c r="K744" s="408"/>
      <c r="L744" s="409" t="s">
        <v>1696</v>
      </c>
      <c r="S744" s="115"/>
    </row>
    <row r="745" spans="1:19" s="119" customFormat="1" ht="15" customHeight="1">
      <c r="A745" s="75">
        <v>740</v>
      </c>
      <c r="B745" s="204" t="str">
        <f t="shared" si="81"/>
        <v>UZUN-b18</v>
      </c>
      <c r="C745" s="402">
        <v>179</v>
      </c>
      <c r="D745" s="402"/>
      <c r="E745" s="403">
        <v>35360</v>
      </c>
      <c r="F745" s="404" t="s">
        <v>1339</v>
      </c>
      <c r="G745" s="405" t="s">
        <v>1499</v>
      </c>
      <c r="H745" s="406" t="s">
        <v>65</v>
      </c>
      <c r="I745" s="407">
        <v>544</v>
      </c>
      <c r="J745" s="408"/>
      <c r="K745" s="408"/>
      <c r="L745" s="409" t="s">
        <v>1697</v>
      </c>
      <c r="S745" s="115"/>
    </row>
    <row r="746" spans="1:19" s="119" customFormat="1" ht="15" customHeight="1">
      <c r="A746" s="75">
        <v>741</v>
      </c>
      <c r="B746" s="204" t="str">
        <f>CONCATENATE(H746,"-",J746,"-",K746)</f>
        <v>--</v>
      </c>
      <c r="C746" s="241"/>
      <c r="D746" s="241"/>
      <c r="E746" s="242"/>
      <c r="F746" s="243"/>
      <c r="G746" s="244"/>
      <c r="H746" s="245"/>
      <c r="I746" s="246"/>
      <c r="J746" s="247"/>
      <c r="K746" s="247"/>
      <c r="L746" s="248"/>
      <c r="S746" s="115"/>
    </row>
    <row r="747" spans="1:19" s="119" customFormat="1" ht="26.45" customHeight="1">
      <c r="A747" s="75">
        <v>742</v>
      </c>
      <c r="B747" s="204" t="str">
        <f>CONCATENATE(H747,"-",L747)</f>
        <v>YüksekA-15</v>
      </c>
      <c r="C747" s="410">
        <v>52</v>
      </c>
      <c r="D747" s="410"/>
      <c r="E747" s="411">
        <v>32888</v>
      </c>
      <c r="F747" s="412" t="s">
        <v>1510</v>
      </c>
      <c r="G747" s="413" t="s">
        <v>1506</v>
      </c>
      <c r="H747" s="414" t="s">
        <v>1549</v>
      </c>
      <c r="I747" s="415">
        <v>130</v>
      </c>
      <c r="J747" s="416"/>
      <c r="K747" s="416"/>
      <c r="L747" s="417">
        <v>15</v>
      </c>
      <c r="S747" s="115"/>
    </row>
    <row r="748" spans="1:19" s="119" customFormat="1" ht="15" customHeight="1">
      <c r="A748" s="75">
        <v>743</v>
      </c>
      <c r="B748" s="204" t="str">
        <f>CONCATENATE(H748,"-",J748,"-",K748)</f>
        <v>YÜRÜYÜŞ-1-1</v>
      </c>
      <c r="C748" s="402">
        <v>58</v>
      </c>
      <c r="D748" s="402"/>
      <c r="E748" s="403">
        <v>35335</v>
      </c>
      <c r="F748" s="404" t="s">
        <v>1511</v>
      </c>
      <c r="G748" s="405" t="s">
        <v>1198</v>
      </c>
      <c r="H748" s="406" t="s">
        <v>806</v>
      </c>
      <c r="I748" s="407"/>
      <c r="J748" s="408" t="s">
        <v>1515</v>
      </c>
      <c r="K748" s="408" t="s">
        <v>1515</v>
      </c>
      <c r="L748" s="409"/>
      <c r="S748" s="115"/>
    </row>
    <row r="749" spans="1:19" s="119" customFormat="1" ht="15" customHeight="1">
      <c r="A749" s="75"/>
      <c r="B749" s="204" t="str">
        <f>CONCATENATE(H749,"-",J749,"-",K749)</f>
        <v>YÜRÜYÜŞ-1-2</v>
      </c>
      <c r="C749" s="402">
        <v>74</v>
      </c>
      <c r="D749" s="402"/>
      <c r="E749" s="403">
        <v>42260</v>
      </c>
      <c r="F749" s="404" t="s">
        <v>1226</v>
      </c>
      <c r="G749" s="405" t="s">
        <v>1221</v>
      </c>
      <c r="H749" s="406" t="s">
        <v>806</v>
      </c>
      <c r="I749" s="407"/>
      <c r="J749" s="408" t="s">
        <v>1515</v>
      </c>
      <c r="K749" s="408" t="s">
        <v>1516</v>
      </c>
      <c r="L749" s="409"/>
      <c r="S749" s="115"/>
    </row>
    <row r="750" spans="1:19" s="119" customFormat="1" ht="15" customHeight="1">
      <c r="A750" s="75"/>
      <c r="B750" s="204" t="str">
        <f>CONCATENATE(H750,"-",J750,"-",K750)</f>
        <v>YÜRÜYÜŞ-1-3</v>
      </c>
      <c r="C750" s="402">
        <v>139</v>
      </c>
      <c r="D750" s="402"/>
      <c r="E750" s="403">
        <v>35394</v>
      </c>
      <c r="F750" s="404" t="s">
        <v>1293</v>
      </c>
      <c r="G750" s="405" t="s">
        <v>1290</v>
      </c>
      <c r="H750" s="406" t="s">
        <v>806</v>
      </c>
      <c r="I750" s="407"/>
      <c r="J750" s="408" t="s">
        <v>1515</v>
      </c>
      <c r="K750" s="408" t="s">
        <v>1517</v>
      </c>
      <c r="L750" s="409"/>
      <c r="S750" s="115"/>
    </row>
    <row r="751" spans="1:19" s="119" customFormat="1" ht="15" customHeight="1">
      <c r="A751" s="75"/>
      <c r="B751" s="204" t="str">
        <f>CONCATENATE(H751,"-",J751,"-",K751)</f>
        <v>YÜRÜYÜŞ-1-4</v>
      </c>
      <c r="C751" s="402">
        <v>244</v>
      </c>
      <c r="D751" s="402"/>
      <c r="E751" s="403" t="s">
        <v>1512</v>
      </c>
      <c r="F751" s="404" t="s">
        <v>1513</v>
      </c>
      <c r="G751" s="405" t="s">
        <v>1418</v>
      </c>
      <c r="H751" s="406" t="s">
        <v>806</v>
      </c>
      <c r="I751" s="407"/>
      <c r="J751" s="408" t="s">
        <v>1515</v>
      </c>
      <c r="K751" s="408" t="s">
        <v>1514</v>
      </c>
      <c r="L751" s="409"/>
      <c r="S751" s="115"/>
    </row>
    <row r="1021" spans="19:19">
      <c r="S1021"/>
    </row>
    <row r="1022" spans="19:19">
      <c r="S1022"/>
    </row>
    <row r="1023" spans="19:19">
      <c r="S1023"/>
    </row>
    <row r="1024" spans="19:19">
      <c r="S1024"/>
    </row>
    <row r="1025" spans="19:19">
      <c r="S1025"/>
    </row>
    <row r="1026" spans="19:19">
      <c r="S1026"/>
    </row>
    <row r="1027" spans="19:19">
      <c r="S1027"/>
    </row>
    <row r="1028" spans="19:19">
      <c r="S1028"/>
    </row>
    <row r="1029" spans="19:19">
      <c r="S1029"/>
    </row>
    <row r="1030" spans="19:19">
      <c r="S1030"/>
    </row>
    <row r="1031" spans="19:19">
      <c r="S1031"/>
    </row>
    <row r="1032" spans="19:19">
      <c r="S1032"/>
    </row>
    <row r="1033" spans="19:19">
      <c r="S1033"/>
    </row>
    <row r="1034" spans="19:19">
      <c r="S1034"/>
    </row>
    <row r="1035" spans="19:19">
      <c r="S1035"/>
    </row>
    <row r="1036" spans="19:19">
      <c r="S1036"/>
    </row>
    <row r="1037" spans="19:19">
      <c r="S1037"/>
    </row>
    <row r="1038" spans="19:19">
      <c r="S1038"/>
    </row>
    <row r="1039" spans="19:19">
      <c r="S1039"/>
    </row>
    <row r="1040" spans="19:19">
      <c r="S1040"/>
    </row>
    <row r="1041" spans="19:19">
      <c r="S1041"/>
    </row>
    <row r="1042" spans="19:19">
      <c r="S1042"/>
    </row>
    <row r="1043" spans="19:19">
      <c r="S1043"/>
    </row>
    <row r="1044" spans="19:19">
      <c r="S1044"/>
    </row>
    <row r="1045" spans="19:19">
      <c r="S1045"/>
    </row>
    <row r="1046" spans="19:19">
      <c r="S1046"/>
    </row>
    <row r="1047" spans="19:19">
      <c r="S1047"/>
    </row>
    <row r="1048" spans="19:19">
      <c r="S1048"/>
    </row>
    <row r="1049" spans="19:19">
      <c r="S1049"/>
    </row>
    <row r="1050" spans="19:19">
      <c r="S1050"/>
    </row>
    <row r="1051" spans="19:19">
      <c r="S1051"/>
    </row>
    <row r="1052" spans="19:19">
      <c r="S1052"/>
    </row>
    <row r="1053" spans="19:19">
      <c r="S1053"/>
    </row>
    <row r="1054" spans="19:19">
      <c r="S1054"/>
    </row>
    <row r="1055" spans="19:19">
      <c r="S1055"/>
    </row>
    <row r="1056" spans="19:19">
      <c r="S1056"/>
    </row>
    <row r="1057" spans="19:19">
      <c r="S1057"/>
    </row>
    <row r="1058" spans="19:19">
      <c r="S1058"/>
    </row>
    <row r="1059" spans="19:19">
      <c r="S1059"/>
    </row>
    <row r="1060" spans="19:19">
      <c r="S1060"/>
    </row>
    <row r="1061" spans="19:19">
      <c r="S1061"/>
    </row>
    <row r="1062" spans="19:19">
      <c r="S1062"/>
    </row>
    <row r="1063" spans="19:19">
      <c r="S1063"/>
    </row>
    <row r="1064" spans="19:19">
      <c r="S1064"/>
    </row>
    <row r="1065" spans="19:19">
      <c r="S1065"/>
    </row>
    <row r="1066" spans="19:19">
      <c r="S1066"/>
    </row>
    <row r="1067" spans="19:19">
      <c r="S1067"/>
    </row>
    <row r="1068" spans="19:19">
      <c r="S1068"/>
    </row>
    <row r="1069" spans="19:19">
      <c r="S1069"/>
    </row>
    <row r="1070" spans="19:19">
      <c r="S1070"/>
    </row>
    <row r="1071" spans="19:19">
      <c r="S1071"/>
    </row>
    <row r="1072" spans="19:19">
      <c r="S1072"/>
    </row>
    <row r="1073" spans="19:19">
      <c r="S1073"/>
    </row>
    <row r="1074" spans="19:19">
      <c r="S1074"/>
    </row>
    <row r="1075" spans="19:19">
      <c r="S1075"/>
    </row>
    <row r="1076" spans="19:19">
      <c r="S1076"/>
    </row>
    <row r="1077" spans="19:19">
      <c r="S1077"/>
    </row>
    <row r="1078" spans="19:19">
      <c r="S1078"/>
    </row>
    <row r="1079" spans="19:19">
      <c r="S1079"/>
    </row>
    <row r="1080" spans="19:19">
      <c r="S1080"/>
    </row>
    <row r="1081" spans="19:19">
      <c r="S1081"/>
    </row>
    <row r="1082" spans="19:19">
      <c r="S1082"/>
    </row>
    <row r="1083" spans="19:19">
      <c r="S1083"/>
    </row>
    <row r="1084" spans="19:19">
      <c r="S1084"/>
    </row>
    <row r="1085" spans="19:19">
      <c r="S1085"/>
    </row>
    <row r="1086" spans="19:19">
      <c r="S1086"/>
    </row>
    <row r="1087" spans="19:19">
      <c r="S1087"/>
    </row>
    <row r="1088" spans="19:19">
      <c r="S1088"/>
    </row>
    <row r="1089" spans="19:19">
      <c r="S1089"/>
    </row>
    <row r="1090" spans="19:19">
      <c r="S1090"/>
    </row>
    <row r="1091" spans="19:19">
      <c r="S1091"/>
    </row>
    <row r="1092" spans="19:19">
      <c r="S1092"/>
    </row>
    <row r="1093" spans="19:19">
      <c r="S1093"/>
    </row>
    <row r="1094" spans="19:19">
      <c r="S1094"/>
    </row>
    <row r="1095" spans="19:19">
      <c r="S1095"/>
    </row>
    <row r="1096" spans="19:19">
      <c r="S1096"/>
    </row>
    <row r="1097" spans="19:19">
      <c r="S1097"/>
    </row>
    <row r="1098" spans="19:19">
      <c r="S1098"/>
    </row>
    <row r="1099" spans="19:19">
      <c r="S1099"/>
    </row>
    <row r="1100" spans="19:19">
      <c r="S1100"/>
    </row>
    <row r="1101" spans="19:19">
      <c r="S1101"/>
    </row>
    <row r="1102" spans="19:19">
      <c r="S1102"/>
    </row>
    <row r="1103" spans="19:19">
      <c r="S1103"/>
    </row>
    <row r="1104" spans="19:19">
      <c r="S1104"/>
    </row>
    <row r="1105" spans="19:19">
      <c r="S1105"/>
    </row>
    <row r="1106" spans="19:19">
      <c r="S1106"/>
    </row>
    <row r="1107" spans="19:19">
      <c r="S1107"/>
    </row>
    <row r="1108" spans="19:19">
      <c r="S1108"/>
    </row>
    <row r="1109" spans="19:19">
      <c r="S1109"/>
    </row>
    <row r="1110" spans="19:19">
      <c r="S1110"/>
    </row>
    <row r="1111" spans="19:19">
      <c r="S1111"/>
    </row>
    <row r="1112" spans="19:19">
      <c r="S1112"/>
    </row>
    <row r="1113" spans="19:19">
      <c r="S1113"/>
    </row>
    <row r="1114" spans="19:19">
      <c r="S1114"/>
    </row>
    <row r="1115" spans="19:19">
      <c r="S1115"/>
    </row>
    <row r="1116" spans="19:19">
      <c r="S1116"/>
    </row>
    <row r="1117" spans="19:19">
      <c r="S1117"/>
    </row>
    <row r="1118" spans="19:19">
      <c r="S1118"/>
    </row>
    <row r="1119" spans="19:19">
      <c r="S1119"/>
    </row>
    <row r="1120" spans="19:19">
      <c r="S1120"/>
    </row>
    <row r="1121" spans="19:19">
      <c r="S1121"/>
    </row>
    <row r="1122" spans="19:19">
      <c r="S1122"/>
    </row>
    <row r="1123" spans="19:19">
      <c r="S1123"/>
    </row>
    <row r="1124" spans="19:19">
      <c r="S1124"/>
    </row>
    <row r="1125" spans="19:19">
      <c r="S1125"/>
    </row>
    <row r="1126" spans="19:19">
      <c r="S1126"/>
    </row>
    <row r="1127" spans="19:19">
      <c r="S1127"/>
    </row>
    <row r="1128" spans="19:19">
      <c r="S1128"/>
    </row>
    <row r="1129" spans="19:19">
      <c r="S1129"/>
    </row>
    <row r="1130" spans="19:19">
      <c r="S1130"/>
    </row>
    <row r="1131" spans="19:19">
      <c r="S1131"/>
    </row>
    <row r="1132" spans="19:19">
      <c r="S1132"/>
    </row>
    <row r="1133" spans="19:19">
      <c r="S1133"/>
    </row>
    <row r="1134" spans="19:19">
      <c r="S1134"/>
    </row>
    <row r="1135" spans="19:19">
      <c r="S1135"/>
    </row>
    <row r="1136" spans="19:19">
      <c r="S1136"/>
    </row>
    <row r="1137" spans="19:19">
      <c r="S1137"/>
    </row>
    <row r="1138" spans="19:19">
      <c r="S1138"/>
    </row>
    <row r="1139" spans="19:19">
      <c r="S1139"/>
    </row>
    <row r="1140" spans="19:19">
      <c r="S1140"/>
    </row>
    <row r="1141" spans="19:19">
      <c r="S1141"/>
    </row>
    <row r="1142" spans="19:19">
      <c r="S1142"/>
    </row>
    <row r="1143" spans="19:19">
      <c r="S1143"/>
    </row>
    <row r="1144" spans="19:19">
      <c r="S1144"/>
    </row>
    <row r="1145" spans="19:19">
      <c r="S1145"/>
    </row>
    <row r="1146" spans="19:19">
      <c r="S1146"/>
    </row>
    <row r="1147" spans="19:19">
      <c r="S1147"/>
    </row>
    <row r="1148" spans="19:19">
      <c r="S1148"/>
    </row>
    <row r="1149" spans="19:19">
      <c r="S1149"/>
    </row>
    <row r="1150" spans="19:19">
      <c r="S1150"/>
    </row>
    <row r="1151" spans="19:19">
      <c r="S1151"/>
    </row>
    <row r="1152" spans="19:19">
      <c r="S1152"/>
    </row>
    <row r="1153" spans="19:19">
      <c r="S1153"/>
    </row>
    <row r="1154" spans="19:19">
      <c r="S1154"/>
    </row>
    <row r="1155" spans="19:19">
      <c r="S1155"/>
    </row>
    <row r="1156" spans="19:19">
      <c r="S1156"/>
    </row>
    <row r="1157" spans="19:19">
      <c r="S1157"/>
    </row>
    <row r="1158" spans="19:19">
      <c r="S1158"/>
    </row>
    <row r="1159" spans="19:19">
      <c r="S1159"/>
    </row>
    <row r="1160" spans="19:19">
      <c r="S1160"/>
    </row>
    <row r="1161" spans="19:19">
      <c r="S1161"/>
    </row>
    <row r="1162" spans="19:19">
      <c r="S1162"/>
    </row>
    <row r="1163" spans="19:19">
      <c r="S1163"/>
    </row>
    <row r="1164" spans="19:19">
      <c r="S1164"/>
    </row>
    <row r="1165" spans="19:19">
      <c r="S1165"/>
    </row>
    <row r="1166" spans="19:19">
      <c r="S1166"/>
    </row>
    <row r="1167" spans="19:19">
      <c r="S1167"/>
    </row>
    <row r="1168" spans="19:19">
      <c r="S1168"/>
    </row>
    <row r="1169" spans="19:19">
      <c r="S1169"/>
    </row>
    <row r="1170" spans="19:19">
      <c r="S1170"/>
    </row>
    <row r="1171" spans="19:19">
      <c r="S1171"/>
    </row>
    <row r="1172" spans="19:19">
      <c r="S1172"/>
    </row>
    <row r="1173" spans="19:19">
      <c r="S1173"/>
    </row>
    <row r="1174" spans="19:19">
      <c r="S1174"/>
    </row>
    <row r="1175" spans="19:19">
      <c r="S1175"/>
    </row>
    <row r="1176" spans="19:19">
      <c r="S1176"/>
    </row>
    <row r="1177" spans="19:19">
      <c r="S1177"/>
    </row>
    <row r="1178" spans="19:19">
      <c r="S1178"/>
    </row>
    <row r="1179" spans="19:19">
      <c r="S1179"/>
    </row>
    <row r="1180" spans="19:19">
      <c r="S1180"/>
    </row>
    <row r="1181" spans="19:19">
      <c r="S1181"/>
    </row>
    <row r="1182" spans="19:19">
      <c r="S1182"/>
    </row>
    <row r="1183" spans="19:19">
      <c r="S1183"/>
    </row>
    <row r="1184" spans="19:19">
      <c r="S1184"/>
    </row>
    <row r="1185" spans="19:19">
      <c r="S1185"/>
    </row>
    <row r="1186" spans="19:19">
      <c r="S1186"/>
    </row>
    <row r="1187" spans="19:19">
      <c r="S1187"/>
    </row>
    <row r="1188" spans="19:19">
      <c r="S1188"/>
    </row>
    <row r="1189" spans="19:19">
      <c r="S1189"/>
    </row>
    <row r="1190" spans="19:19">
      <c r="S1190"/>
    </row>
    <row r="1191" spans="19:19">
      <c r="S1191"/>
    </row>
    <row r="1192" spans="19:19">
      <c r="S1192"/>
    </row>
    <row r="1193" spans="19:19">
      <c r="S1193"/>
    </row>
    <row r="1194" spans="19:19">
      <c r="S1194"/>
    </row>
    <row r="1195" spans="19:19">
      <c r="S1195"/>
    </row>
    <row r="1196" spans="19:19">
      <c r="S1196"/>
    </row>
    <row r="1197" spans="19:19">
      <c r="S1197"/>
    </row>
    <row r="1198" spans="19:19">
      <c r="S1198"/>
    </row>
    <row r="1199" spans="19:19">
      <c r="S1199"/>
    </row>
    <row r="1200" spans="19:19">
      <c r="S1200"/>
    </row>
    <row r="1201" spans="19:19">
      <c r="S1201"/>
    </row>
    <row r="1202" spans="19:19">
      <c r="S1202"/>
    </row>
    <row r="1203" spans="19:19">
      <c r="S1203"/>
    </row>
    <row r="1204" spans="19:19">
      <c r="S1204"/>
    </row>
    <row r="1205" spans="19:19">
      <c r="S1205"/>
    </row>
    <row r="1206" spans="19:19">
      <c r="S1206"/>
    </row>
    <row r="1207" spans="19:19">
      <c r="S1207"/>
    </row>
    <row r="1208" spans="19:19">
      <c r="S1208"/>
    </row>
    <row r="1209" spans="19:19">
      <c r="S1209"/>
    </row>
    <row r="1210" spans="19:19">
      <c r="S1210"/>
    </row>
    <row r="1211" spans="19:19">
      <c r="S1211"/>
    </row>
    <row r="1212" spans="19:19">
      <c r="S1212"/>
    </row>
    <row r="1213" spans="19:19">
      <c r="S1213"/>
    </row>
    <row r="1214" spans="19:19">
      <c r="S1214"/>
    </row>
    <row r="1215" spans="19:19">
      <c r="S1215"/>
    </row>
    <row r="1216" spans="19:19">
      <c r="S1216"/>
    </row>
    <row r="1217" spans="19:19">
      <c r="S1217"/>
    </row>
    <row r="1218" spans="19:19">
      <c r="S1218"/>
    </row>
    <row r="1219" spans="19:19">
      <c r="S1219"/>
    </row>
    <row r="1220" spans="19:19">
      <c r="S1220"/>
    </row>
    <row r="1221" spans="19:19">
      <c r="S1221"/>
    </row>
    <row r="1222" spans="19:19">
      <c r="S1222"/>
    </row>
    <row r="1223" spans="19:19">
      <c r="S1223"/>
    </row>
    <row r="1224" spans="19:19">
      <c r="S1224"/>
    </row>
    <row r="1225" spans="19:19">
      <c r="S1225"/>
    </row>
    <row r="1226" spans="19:19">
      <c r="S1226"/>
    </row>
    <row r="1227" spans="19:19">
      <c r="S1227"/>
    </row>
    <row r="1228" spans="19:19">
      <c r="S1228"/>
    </row>
    <row r="1229" spans="19:19">
      <c r="S1229"/>
    </row>
    <row r="1230" spans="19:19">
      <c r="S1230"/>
    </row>
    <row r="1231" spans="19:19">
      <c r="S1231"/>
    </row>
    <row r="1232" spans="19:19">
      <c r="S1232"/>
    </row>
    <row r="1233" spans="19:19">
      <c r="S1233"/>
    </row>
    <row r="1234" spans="19:19">
      <c r="S1234"/>
    </row>
    <row r="1235" spans="19:19">
      <c r="S1235"/>
    </row>
    <row r="1236" spans="19:19">
      <c r="S1236"/>
    </row>
    <row r="1237" spans="19:19">
      <c r="S1237"/>
    </row>
    <row r="1238" spans="19:19">
      <c r="S1238"/>
    </row>
    <row r="1239" spans="19:19">
      <c r="S1239"/>
    </row>
    <row r="1240" spans="19:19">
      <c r="S1240"/>
    </row>
    <row r="1241" spans="19:19">
      <c r="S1241"/>
    </row>
    <row r="1242" spans="19:19">
      <c r="S1242"/>
    </row>
    <row r="1243" spans="19:19">
      <c r="S1243"/>
    </row>
    <row r="1244" spans="19:19">
      <c r="S1244"/>
    </row>
    <row r="1245" spans="19:19">
      <c r="S1245"/>
    </row>
    <row r="1246" spans="19:19">
      <c r="S1246"/>
    </row>
    <row r="1247" spans="19:19">
      <c r="S1247"/>
    </row>
    <row r="1248" spans="19:19">
      <c r="S1248"/>
    </row>
    <row r="1249" spans="19:19">
      <c r="S1249"/>
    </row>
    <row r="1250" spans="19:19">
      <c r="S1250"/>
    </row>
    <row r="1251" spans="19:19">
      <c r="S1251"/>
    </row>
    <row r="1252" spans="19:19">
      <c r="S1252"/>
    </row>
    <row r="1253" spans="19:19">
      <c r="S1253"/>
    </row>
    <row r="1254" spans="19:19">
      <c r="S1254"/>
    </row>
    <row r="1255" spans="19:19">
      <c r="S1255"/>
    </row>
    <row r="1256" spans="19:19">
      <c r="S1256"/>
    </row>
    <row r="1257" spans="19:19">
      <c r="S1257"/>
    </row>
    <row r="1258" spans="19:19">
      <c r="S1258"/>
    </row>
    <row r="1259" spans="19:19">
      <c r="S1259"/>
    </row>
    <row r="1260" spans="19:19">
      <c r="S1260"/>
    </row>
    <row r="1261" spans="19:19">
      <c r="S1261"/>
    </row>
    <row r="1262" spans="19:19">
      <c r="S1262"/>
    </row>
    <row r="1263" spans="19:19">
      <c r="S1263"/>
    </row>
    <row r="1264" spans="19:19">
      <c r="S1264"/>
    </row>
    <row r="1265" spans="19:19">
      <c r="S1265"/>
    </row>
    <row r="1266" spans="19:19">
      <c r="S1266"/>
    </row>
    <row r="1267" spans="19:19">
      <c r="S1267"/>
    </row>
    <row r="1268" spans="19:19">
      <c r="S1268"/>
    </row>
    <row r="1269" spans="19:19">
      <c r="S1269"/>
    </row>
    <row r="1270" spans="19:19">
      <c r="S1270"/>
    </row>
    <row r="1271" spans="19:19">
      <c r="S1271"/>
    </row>
    <row r="1272" spans="19:19">
      <c r="S1272"/>
    </row>
    <row r="1273" spans="19:19">
      <c r="S1273"/>
    </row>
    <row r="1274" spans="19:19">
      <c r="S1274"/>
    </row>
    <row r="1275" spans="19:19">
      <c r="S1275"/>
    </row>
    <row r="1276" spans="19:19">
      <c r="S1276"/>
    </row>
    <row r="1277" spans="19:19">
      <c r="S1277"/>
    </row>
    <row r="1278" spans="19:19">
      <c r="S1278"/>
    </row>
    <row r="1279" spans="19:19">
      <c r="S1279"/>
    </row>
    <row r="1280" spans="19:19">
      <c r="S1280"/>
    </row>
    <row r="1281" spans="19:19">
      <c r="S1281"/>
    </row>
    <row r="1282" spans="19:19">
      <c r="S1282"/>
    </row>
    <row r="1283" spans="19:19">
      <c r="S1283"/>
    </row>
    <row r="1284" spans="19:19">
      <c r="S1284"/>
    </row>
    <row r="1285" spans="19:19">
      <c r="S1285"/>
    </row>
    <row r="1286" spans="19:19">
      <c r="S1286"/>
    </row>
    <row r="1287" spans="19:19">
      <c r="S1287"/>
    </row>
    <row r="1288" spans="19:19">
      <c r="S1288"/>
    </row>
    <row r="1289" spans="19:19">
      <c r="S1289"/>
    </row>
    <row r="1290" spans="19:19">
      <c r="S1290"/>
    </row>
    <row r="1291" spans="19:19">
      <c r="S1291"/>
    </row>
    <row r="1292" spans="19:19">
      <c r="S1292"/>
    </row>
    <row r="1293" spans="19:19">
      <c r="S1293"/>
    </row>
    <row r="1294" spans="19:19">
      <c r="S1294"/>
    </row>
    <row r="1295" spans="19:19">
      <c r="S1295"/>
    </row>
    <row r="1296" spans="19:19">
      <c r="S1296"/>
    </row>
    <row r="1297" spans="19:19">
      <c r="S1297"/>
    </row>
    <row r="1298" spans="19:19">
      <c r="S1298"/>
    </row>
    <row r="1299" spans="19:19">
      <c r="S1299"/>
    </row>
    <row r="1300" spans="19:19">
      <c r="S1300"/>
    </row>
    <row r="1301" spans="19:19">
      <c r="S1301"/>
    </row>
    <row r="1302" spans="19:19">
      <c r="S1302"/>
    </row>
    <row r="1303" spans="19:19">
      <c r="S1303"/>
    </row>
    <row r="1304" spans="19:19">
      <c r="S1304"/>
    </row>
    <row r="1305" spans="19:19">
      <c r="S1305"/>
    </row>
    <row r="1306" spans="19:19">
      <c r="S1306"/>
    </row>
    <row r="1307" spans="19:19">
      <c r="S1307"/>
    </row>
    <row r="1308" spans="19:19">
      <c r="S1308"/>
    </row>
    <row r="1309" spans="19:19">
      <c r="S1309"/>
    </row>
    <row r="1310" spans="19:19">
      <c r="S1310"/>
    </row>
    <row r="1311" spans="19:19">
      <c r="S1311"/>
    </row>
    <row r="1312" spans="19:19">
      <c r="S1312"/>
    </row>
    <row r="1313" spans="19:19">
      <c r="S1313"/>
    </row>
    <row r="1314" spans="19:19">
      <c r="S1314"/>
    </row>
    <row r="1315" spans="19:19">
      <c r="S1315"/>
    </row>
    <row r="1316" spans="19:19">
      <c r="S1316"/>
    </row>
    <row r="1317" spans="19:19">
      <c r="S1317"/>
    </row>
    <row r="1318" spans="19:19">
      <c r="S1318"/>
    </row>
    <row r="1319" spans="19:19">
      <c r="S1319"/>
    </row>
    <row r="1320" spans="19:19">
      <c r="S1320"/>
    </row>
    <row r="1321" spans="19:19">
      <c r="S1321"/>
    </row>
    <row r="1322" spans="19:19">
      <c r="S1322"/>
    </row>
    <row r="1323" spans="19:19">
      <c r="S1323"/>
    </row>
    <row r="1324" spans="19:19">
      <c r="S1324"/>
    </row>
    <row r="1325" spans="19:19">
      <c r="S1325"/>
    </row>
    <row r="1326" spans="19:19">
      <c r="S1326"/>
    </row>
    <row r="1327" spans="19:19">
      <c r="S1327"/>
    </row>
    <row r="1328" spans="19:19">
      <c r="S1328"/>
    </row>
    <row r="1329" spans="19:19">
      <c r="S1329"/>
    </row>
    <row r="1330" spans="19:19">
      <c r="S1330"/>
    </row>
    <row r="1331" spans="19:19">
      <c r="S1331"/>
    </row>
    <row r="1332" spans="19:19">
      <c r="S1332"/>
    </row>
    <row r="1333" spans="19:19">
      <c r="S1333"/>
    </row>
    <row r="1334" spans="19:19">
      <c r="S1334"/>
    </row>
    <row r="1335" spans="19:19">
      <c r="S1335"/>
    </row>
    <row r="1336" spans="19:19">
      <c r="S1336"/>
    </row>
    <row r="1337" spans="19:19">
      <c r="S1337"/>
    </row>
    <row r="1338" spans="19:19">
      <c r="S1338"/>
    </row>
    <row r="1339" spans="19:19">
      <c r="S1339"/>
    </row>
    <row r="1340" spans="19:19">
      <c r="S1340"/>
    </row>
    <row r="1341" spans="19:19">
      <c r="S1341"/>
    </row>
    <row r="1342" spans="19:19">
      <c r="S1342"/>
    </row>
    <row r="1343" spans="19:19">
      <c r="S1343"/>
    </row>
    <row r="1344" spans="19:19">
      <c r="S1344"/>
    </row>
    <row r="1345" spans="19:19">
      <c r="S1345"/>
    </row>
    <row r="1346" spans="19:19">
      <c r="S1346"/>
    </row>
    <row r="1347" spans="19:19">
      <c r="S1347"/>
    </row>
    <row r="1348" spans="19:19">
      <c r="S1348"/>
    </row>
    <row r="1349" spans="19:19">
      <c r="S1349"/>
    </row>
    <row r="1350" spans="19:19">
      <c r="S1350"/>
    </row>
    <row r="1351" spans="19:19">
      <c r="S1351"/>
    </row>
    <row r="1352" spans="19:19">
      <c r="S1352"/>
    </row>
    <row r="1353" spans="19:19">
      <c r="S1353"/>
    </row>
    <row r="1354" spans="19:19">
      <c r="S1354"/>
    </row>
    <row r="1355" spans="19:19">
      <c r="S1355"/>
    </row>
    <row r="1356" spans="19:19">
      <c r="S1356"/>
    </row>
    <row r="1357" spans="19:19">
      <c r="S1357"/>
    </row>
    <row r="1358" spans="19:19">
      <c r="S1358"/>
    </row>
    <row r="1359" spans="19:19">
      <c r="S1359"/>
    </row>
    <row r="1360" spans="19:19">
      <c r="S1360"/>
    </row>
    <row r="1361" spans="19:19">
      <c r="S1361"/>
    </row>
    <row r="1362" spans="19:19">
      <c r="S1362"/>
    </row>
    <row r="1363" spans="19:19">
      <c r="S1363"/>
    </row>
    <row r="1364" spans="19:19">
      <c r="S1364"/>
    </row>
    <row r="1365" spans="19:19">
      <c r="S1365"/>
    </row>
    <row r="1366" spans="19:19">
      <c r="S1366"/>
    </row>
    <row r="1367" spans="19:19">
      <c r="S1367"/>
    </row>
    <row r="1368" spans="19:19">
      <c r="S1368"/>
    </row>
    <row r="1369" spans="19:19">
      <c r="S1369"/>
    </row>
    <row r="1370" spans="19:19">
      <c r="S1370"/>
    </row>
    <row r="1371" spans="19:19">
      <c r="S1371"/>
    </row>
    <row r="1372" spans="19:19">
      <c r="S1372"/>
    </row>
    <row r="1373" spans="19:19">
      <c r="S1373"/>
    </row>
    <row r="1374" spans="19:19">
      <c r="S1374"/>
    </row>
    <row r="1375" spans="19:19">
      <c r="S1375"/>
    </row>
    <row r="1376" spans="19:19">
      <c r="S1376"/>
    </row>
    <row r="1377" spans="19:19">
      <c r="S1377"/>
    </row>
    <row r="1378" spans="19:19">
      <c r="S1378"/>
    </row>
    <row r="1379" spans="19:19">
      <c r="S1379"/>
    </row>
    <row r="1380" spans="19:19">
      <c r="S1380"/>
    </row>
    <row r="1381" spans="19:19">
      <c r="S1381"/>
    </row>
    <row r="1382" spans="19:19">
      <c r="S1382"/>
    </row>
    <row r="1383" spans="19:19">
      <c r="S1383"/>
    </row>
    <row r="1384" spans="19:19">
      <c r="S1384"/>
    </row>
    <row r="1385" spans="19:19">
      <c r="S1385"/>
    </row>
    <row r="1386" spans="19:19">
      <c r="S1386"/>
    </row>
    <row r="1387" spans="19:19">
      <c r="S1387"/>
    </row>
    <row r="1388" spans="19:19">
      <c r="S1388"/>
    </row>
    <row r="1389" spans="19:19">
      <c r="S1389"/>
    </row>
    <row r="1390" spans="19:19">
      <c r="S1390"/>
    </row>
    <row r="1391" spans="19:19">
      <c r="S1391"/>
    </row>
    <row r="1392" spans="19:19">
      <c r="S1392"/>
    </row>
    <row r="1393" spans="19:19">
      <c r="S1393"/>
    </row>
    <row r="1394" spans="19:19">
      <c r="S1394"/>
    </row>
    <row r="1395" spans="19:19">
      <c r="S1395"/>
    </row>
    <row r="1396" spans="19:19">
      <c r="S1396"/>
    </row>
    <row r="1397" spans="19:19">
      <c r="S1397"/>
    </row>
    <row r="1398" spans="19:19">
      <c r="S1398"/>
    </row>
    <row r="1399" spans="19:19">
      <c r="S1399"/>
    </row>
    <row r="1400" spans="19:19">
      <c r="S1400"/>
    </row>
    <row r="1401" spans="19:19">
      <c r="S1401"/>
    </row>
    <row r="1402" spans="19:19">
      <c r="S1402"/>
    </row>
    <row r="1403" spans="19:19">
      <c r="S1403"/>
    </row>
    <row r="1404" spans="19:19">
      <c r="S1404"/>
    </row>
    <row r="1405" spans="19:19">
      <c r="S1405"/>
    </row>
    <row r="1406" spans="19:19">
      <c r="S1406"/>
    </row>
    <row r="1407" spans="19:19">
      <c r="S1407"/>
    </row>
    <row r="1408" spans="19:19">
      <c r="S1408"/>
    </row>
    <row r="1409" spans="19:19">
      <c r="S1409"/>
    </row>
    <row r="1410" spans="19:19">
      <c r="S1410"/>
    </row>
    <row r="1411" spans="19:19">
      <c r="S1411"/>
    </row>
    <row r="1412" spans="19:19">
      <c r="S1412"/>
    </row>
    <row r="1413" spans="19:19">
      <c r="S1413"/>
    </row>
    <row r="1414" spans="19:19">
      <c r="S1414"/>
    </row>
    <row r="1415" spans="19:19">
      <c r="S1415"/>
    </row>
    <row r="1416" spans="19:19">
      <c r="S1416"/>
    </row>
    <row r="1417" spans="19:19">
      <c r="S1417"/>
    </row>
    <row r="1418" spans="19:19">
      <c r="S1418"/>
    </row>
    <row r="1419" spans="19:19">
      <c r="S1419"/>
    </row>
    <row r="1420" spans="19:19">
      <c r="S1420"/>
    </row>
    <row r="1421" spans="19:19">
      <c r="S1421"/>
    </row>
    <row r="1422" spans="19:19">
      <c r="S1422"/>
    </row>
    <row r="1423" spans="19:19">
      <c r="S1423"/>
    </row>
    <row r="1424" spans="19:19">
      <c r="S1424"/>
    </row>
    <row r="1425" spans="19:19">
      <c r="S1425"/>
    </row>
    <row r="1426" spans="19:19">
      <c r="S1426"/>
    </row>
    <row r="1427" spans="19:19">
      <c r="S1427"/>
    </row>
    <row r="1428" spans="19:19">
      <c r="S1428"/>
    </row>
    <row r="1429" spans="19:19">
      <c r="S1429"/>
    </row>
    <row r="1430" spans="19:19">
      <c r="S1430"/>
    </row>
    <row r="1431" spans="19:19">
      <c r="S1431"/>
    </row>
    <row r="1432" spans="19:19">
      <c r="S1432"/>
    </row>
    <row r="1433" spans="19:19">
      <c r="S1433"/>
    </row>
    <row r="1434" spans="19:19">
      <c r="S1434"/>
    </row>
    <row r="1435" spans="19:19">
      <c r="S1435"/>
    </row>
    <row r="1436" spans="19:19">
      <c r="S1436"/>
    </row>
    <row r="1437" spans="19:19">
      <c r="S1437"/>
    </row>
    <row r="1438" spans="19:19">
      <c r="S1438"/>
    </row>
    <row r="1439" spans="19:19">
      <c r="S1439"/>
    </row>
    <row r="1440" spans="19:19">
      <c r="S1440"/>
    </row>
    <row r="1441" spans="19:19">
      <c r="S1441"/>
    </row>
    <row r="1442" spans="19:19">
      <c r="S1442"/>
    </row>
    <row r="1443" spans="19:19">
      <c r="S1443"/>
    </row>
    <row r="1444" spans="19:19">
      <c r="S1444"/>
    </row>
    <row r="1445" spans="19:19">
      <c r="S1445"/>
    </row>
    <row r="1446" spans="19:19">
      <c r="S1446"/>
    </row>
    <row r="1447" spans="19:19">
      <c r="S1447"/>
    </row>
    <row r="1448" spans="19:19">
      <c r="S1448"/>
    </row>
    <row r="1449" spans="19:19">
      <c r="S1449"/>
    </row>
    <row r="1450" spans="19:19">
      <c r="S1450"/>
    </row>
    <row r="1451" spans="19:19">
      <c r="S1451"/>
    </row>
    <row r="1452" spans="19:19">
      <c r="S1452"/>
    </row>
    <row r="1453" spans="19:19">
      <c r="S1453"/>
    </row>
    <row r="1454" spans="19:19">
      <c r="S1454"/>
    </row>
    <row r="1455" spans="19:19">
      <c r="S1455"/>
    </row>
    <row r="1456" spans="19:19">
      <c r="S1456"/>
    </row>
  </sheetData>
  <autoFilter ref="A3:L751"/>
  <mergeCells count="3">
    <mergeCell ref="A1:L1"/>
    <mergeCell ref="A2:F2"/>
    <mergeCell ref="I2:L2"/>
  </mergeCells>
  <phoneticPr fontId="0" type="noConversion"/>
  <conditionalFormatting sqref="E752:E915 E4:E748">
    <cfRule type="cellIs" dxfId="4" priority="63" stopIfTrue="1" operator="between">
      <formula>35065</formula>
      <formula>36160</formula>
    </cfRule>
  </conditionalFormatting>
  <conditionalFormatting sqref="E749:E751">
    <cfRule type="cellIs" dxfId="3" priority="2" stopIfTrue="1" operator="between">
      <formula>35065</formula>
      <formula>36160</formula>
    </cfRule>
  </conditionalFormatting>
  <conditionalFormatting sqref="F1:F1048576">
    <cfRule type="duplicateValues" dxfId="2" priority="1" stopIfTrue="1"/>
  </conditionalFormatting>
  <printOptions horizontalCentered="1" verticalCentered="1"/>
  <pageMargins left="0.23622047244094491" right="0.23622047244094491" top="0.62992125984251968" bottom="0.23622047244094491" header="0.35433070866141736" footer="0.15748031496062992"/>
  <pageSetup paperSize="9" scale="80" orientation="landscape" horizontalDpi="300" verticalDpi="300" r:id="rId1"/>
  <headerFooter alignWithMargins="0"/>
  <rowBreaks count="35" manualBreakCount="35">
    <brk id="21" max="11" man="1"/>
    <brk id="39" max="11" man="1"/>
    <brk id="57" max="11" man="1"/>
    <brk id="75" max="11" man="1"/>
    <brk id="93" max="11" man="1"/>
    <brk id="111" max="11" man="1"/>
    <brk id="129" max="11" man="1"/>
    <brk id="147" max="11" man="1"/>
    <brk id="165" max="11" man="1"/>
    <brk id="183" max="11" man="1"/>
    <brk id="201" max="11" man="1"/>
    <brk id="219" max="11" man="1"/>
    <brk id="237" max="11" man="1"/>
    <brk id="255" max="11" man="1"/>
    <brk id="273" max="11" man="1"/>
    <brk id="291" max="11" man="1"/>
    <brk id="309" max="11" man="1"/>
    <brk id="327" max="11" man="1"/>
    <brk id="345" max="11" man="1"/>
    <brk id="363" max="11" man="1"/>
    <brk id="381" max="11" man="1"/>
    <brk id="399" max="11" man="1"/>
    <brk id="417" max="11" man="1"/>
    <brk id="435" max="11" man="1"/>
    <brk id="453" max="11" man="1"/>
    <brk id="471" max="11" man="1"/>
    <brk id="489" max="11" man="1"/>
    <brk id="507" max="11" man="1"/>
    <brk id="525" max="11" man="1"/>
    <brk id="543" max="11" man="1"/>
    <brk id="561" max="11" man="1"/>
    <brk id="579" max="11" man="1"/>
    <brk id="597" max="11" man="1"/>
    <brk id="615" max="11" man="1"/>
    <brk id="633" max="11" man="1"/>
  </rowBreaks>
  <ignoredErrors>
    <ignoredError sqref="I2" unlockedFormula="1"/>
  </ignoredErrors>
</worksheet>
</file>

<file path=xl/worksheets/sheet4.xml><?xml version="1.0" encoding="utf-8"?>
<worksheet xmlns="http://schemas.openxmlformats.org/spreadsheetml/2006/main" xmlns:r="http://schemas.openxmlformats.org/officeDocument/2006/relationships">
  <sheetPr>
    <tabColor rgb="FFFF0000"/>
    <pageSetUpPr fitToPage="1"/>
  </sheetPr>
  <dimension ref="A1:U107"/>
  <sheetViews>
    <sheetView view="pageBreakPreview"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30.28515625" style="45"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30.14062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632</v>
      </c>
      <c r="E3" s="559"/>
      <c r="F3" s="560" t="s">
        <v>304</v>
      </c>
      <c r="G3" s="560"/>
      <c r="H3" s="561" t="str">
        <f>'YARIŞMA PROGRAMI'!E9</f>
        <v>11,25-Nora GÜNER</v>
      </c>
      <c r="I3" s="561"/>
      <c r="J3" s="561"/>
      <c r="K3" s="561"/>
      <c r="L3" s="561"/>
      <c r="M3" s="289" t="s">
        <v>303</v>
      </c>
      <c r="N3" s="562" t="str">
        <f>'YARIŞMA PROGRAMI'!F9</f>
        <v>11.74-BURCU ŞENTÜRK</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PROGRAMI'!B9</f>
        <v>09 Mayıs 2015 - 09.45</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t="s">
        <v>226</v>
      </c>
      <c r="N6" s="235" t="s">
        <v>1829</v>
      </c>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1.5">
      <c r="A8" s="66">
        <v>1</v>
      </c>
      <c r="B8" s="261">
        <v>82</v>
      </c>
      <c r="C8" s="111">
        <v>33992</v>
      </c>
      <c r="D8" s="262" t="s">
        <v>1229</v>
      </c>
      <c r="E8" s="171" t="s">
        <v>1230</v>
      </c>
      <c r="F8" s="112">
        <v>1221</v>
      </c>
      <c r="G8" s="238"/>
      <c r="H8" s="21"/>
      <c r="I8" s="66">
        <v>1</v>
      </c>
      <c r="J8" s="200" t="s">
        <v>147</v>
      </c>
      <c r="K8" s="238">
        <f>IF(ISERROR(VLOOKUP(J8,'KAYIT LİSTESİ'!$B$4:$H$904,2,0)),"",(VLOOKUP(J8,'KAYIT LİSTESİ'!$B$4:$H$904,2,0)))</f>
        <v>41</v>
      </c>
      <c r="L8" s="111">
        <f>IF(ISERROR(VLOOKUP(J8,'KAYIT LİSTESİ'!$B$4:$H$904,4,0)),"",(VLOOKUP(J8,'KAYIT LİSTESİ'!$B$4:$H$904,4,0)))</f>
        <v>34157</v>
      </c>
      <c r="M8" s="201" t="str">
        <f>IF(ISERROR(VLOOKUP(J8,'KAYIT LİSTESİ'!$B$4:$H$904,5,0)),"",(VLOOKUP(J8,'KAYIT LİSTESİ'!$B$4:$H$904,5,0)))</f>
        <v>EMEL ŞANLI</v>
      </c>
      <c r="N8" s="201" t="str">
        <f>IF(ISERROR(VLOOKUP(J8,'KAYIT LİSTESİ'!$B$4:$H$904,6,0)),"",(VLOOKUP(J8,'KAYIT LİSTESİ'!$B$4:$H$904,6,0)))</f>
        <v>İZMİR-9 EYLÜL ÜNİVERSİTESİ</v>
      </c>
      <c r="O8" s="112">
        <v>1252</v>
      </c>
      <c r="P8" s="260">
        <v>1</v>
      </c>
      <c r="T8" s="217">
        <v>1174</v>
      </c>
      <c r="U8" s="218">
        <v>93</v>
      </c>
    </row>
    <row r="9" spans="1:21" s="18" customFormat="1" ht="31.5">
      <c r="A9" s="66">
        <v>2</v>
      </c>
      <c r="B9" s="261">
        <v>495</v>
      </c>
      <c r="C9" s="111">
        <v>33378</v>
      </c>
      <c r="D9" s="262" t="s">
        <v>1438</v>
      </c>
      <c r="E9" s="171" t="s">
        <v>1439</v>
      </c>
      <c r="F9" s="112">
        <v>1236</v>
      </c>
      <c r="G9" s="238"/>
      <c r="H9" s="21"/>
      <c r="I9" s="66">
        <v>2</v>
      </c>
      <c r="J9" s="200" t="s">
        <v>148</v>
      </c>
      <c r="K9" s="238">
        <f>IF(ISERROR(VLOOKUP(J9,'KAYIT LİSTESİ'!$B$4:$H$904,2,0)),"",(VLOOKUP(J9,'KAYIT LİSTESİ'!$B$4:$H$904,2,0)))</f>
        <v>33</v>
      </c>
      <c r="L9" s="111">
        <f>IF(ISERROR(VLOOKUP(J9,'KAYIT LİSTESİ'!$B$4:$H$904,4,0)),"",(VLOOKUP(J9,'KAYIT LİSTESİ'!$B$4:$H$904,4,0)))</f>
        <v>34237</v>
      </c>
      <c r="M9" s="201" t="str">
        <f>IF(ISERROR(VLOOKUP(J9,'KAYIT LİSTESİ'!$B$4:$H$904,5,0)),"",(VLOOKUP(J9,'KAYIT LİSTESİ'!$B$4:$H$904,5,0)))</f>
        <v>KADER CEYHAN</v>
      </c>
      <c r="N9" s="201" t="str">
        <f>IF(ISERROR(VLOOKUP(J9,'KAYIT LİSTESİ'!$B$4:$H$904,6,0)),"",(VLOOKUP(J9,'KAYIT LİSTESİ'!$B$4:$H$904,6,0)))</f>
        <v>BURSA-ULUDAĞ ÜNİVERSİTESİ</v>
      </c>
      <c r="O9" s="112">
        <v>1301</v>
      </c>
      <c r="P9" s="260">
        <v>2</v>
      </c>
      <c r="T9" s="217">
        <v>1176</v>
      </c>
      <c r="U9" s="218">
        <v>92</v>
      </c>
    </row>
    <row r="10" spans="1:21" s="18" customFormat="1" ht="31.5">
      <c r="A10" s="66">
        <v>3</v>
      </c>
      <c r="B10" s="261">
        <v>243</v>
      </c>
      <c r="C10" s="111">
        <v>33883</v>
      </c>
      <c r="D10" s="262" t="s">
        <v>1417</v>
      </c>
      <c r="E10" s="171" t="s">
        <v>1418</v>
      </c>
      <c r="F10" s="112">
        <v>1239</v>
      </c>
      <c r="G10" s="238"/>
      <c r="H10" s="21"/>
      <c r="I10" s="66">
        <v>3</v>
      </c>
      <c r="J10" s="200" t="s">
        <v>149</v>
      </c>
      <c r="K10" s="238">
        <f>IF(ISERROR(VLOOKUP(J10,'KAYIT LİSTESİ'!$B$4:$H$904,2,0)),"",(VLOOKUP(J10,'KAYIT LİSTESİ'!$B$4:$H$904,2,0)))</f>
        <v>223</v>
      </c>
      <c r="L10" s="111">
        <f>IF(ISERROR(VLOOKUP(J10,'KAYIT LİSTESİ'!$B$4:$H$904,4,0)),"",(VLOOKUP(J10,'KAYIT LİSTESİ'!$B$4:$H$904,4,0)))</f>
        <v>34065</v>
      </c>
      <c r="M10" s="201" t="str">
        <f>IF(ISERROR(VLOOKUP(J10,'KAYIT LİSTESİ'!$B$4:$H$904,5,0)),"",(VLOOKUP(J10,'KAYIT LİSTESİ'!$B$4:$H$904,5,0)))</f>
        <v>EBRU AYDOĞDU</v>
      </c>
      <c r="N10" s="201" t="str">
        <f>IF(ISERROR(VLOOKUP(J10,'KAYIT LİSTESİ'!$B$4:$H$904,6,0)),"",(VLOOKUP(J10,'KAYIT LİSTESİ'!$B$4:$H$904,6,0)))</f>
        <v>BOLU-ABAN İZZET BAYSAL ÜNİVERSİTESİ</v>
      </c>
      <c r="O10" s="112">
        <v>1453</v>
      </c>
      <c r="P10" s="260">
        <v>6</v>
      </c>
      <c r="T10" s="217">
        <v>1178</v>
      </c>
      <c r="U10" s="218">
        <v>91</v>
      </c>
    </row>
    <row r="11" spans="1:21" s="18" customFormat="1" ht="31.5">
      <c r="A11" s="66">
        <v>4</v>
      </c>
      <c r="B11" s="261">
        <v>95</v>
      </c>
      <c r="C11" s="111">
        <v>0</v>
      </c>
      <c r="D11" s="262" t="s">
        <v>1241</v>
      </c>
      <c r="E11" s="171" t="s">
        <v>1242</v>
      </c>
      <c r="F11" s="112">
        <v>1247</v>
      </c>
      <c r="G11" s="238"/>
      <c r="H11" s="21"/>
      <c r="I11" s="66">
        <v>4</v>
      </c>
      <c r="J11" s="200" t="s">
        <v>150</v>
      </c>
      <c r="K11" s="238">
        <f>IF(ISERROR(VLOOKUP(J11,'KAYIT LİSTESİ'!$B$4:$H$904,2,0)),"",(VLOOKUP(J11,'KAYIT LİSTESİ'!$B$4:$H$904,2,0)))</f>
        <v>237</v>
      </c>
      <c r="L11" s="111">
        <f>IF(ISERROR(VLOOKUP(J11,'KAYIT LİSTESİ'!$B$4:$H$904,4,0)),"",(VLOOKUP(J11,'KAYIT LİSTESİ'!$B$4:$H$904,4,0)))</f>
        <v>33632</v>
      </c>
      <c r="M11" s="201" t="str">
        <f>IF(ISERROR(VLOOKUP(J11,'KAYIT LİSTESİ'!$B$4:$H$904,5,0)),"",(VLOOKUP(J11,'KAYIT LİSTESİ'!$B$4:$H$904,5,0)))</f>
        <v>ZEYNEP URAL</v>
      </c>
      <c r="N11" s="201" t="str">
        <f>IF(ISERROR(VLOOKUP(J11,'KAYIT LİSTESİ'!$B$4:$H$904,6,0)),"",(VLOOKUP(J11,'KAYIT LİSTESİ'!$B$4:$H$904,6,0)))</f>
        <v>İSTANBUL-BOĞAZİÇİ ÜNİVERSİTESİ</v>
      </c>
      <c r="O11" s="112">
        <v>1399</v>
      </c>
      <c r="P11" s="260">
        <v>5</v>
      </c>
      <c r="T11" s="217">
        <v>1180</v>
      </c>
      <c r="U11" s="218">
        <v>90</v>
      </c>
    </row>
    <row r="12" spans="1:21" s="18" customFormat="1" ht="31.5">
      <c r="A12" s="66">
        <v>5</v>
      </c>
      <c r="B12" s="261">
        <v>41</v>
      </c>
      <c r="C12" s="111">
        <v>34157</v>
      </c>
      <c r="D12" s="262" t="s">
        <v>1187</v>
      </c>
      <c r="E12" s="171" t="s">
        <v>1188</v>
      </c>
      <c r="F12" s="432">
        <v>1252</v>
      </c>
      <c r="G12" s="238"/>
      <c r="H12" s="21"/>
      <c r="I12" s="66">
        <v>5</v>
      </c>
      <c r="J12" s="200" t="s">
        <v>151</v>
      </c>
      <c r="K12" s="238">
        <f>IF(ISERROR(VLOOKUP(J12,'KAYIT LİSTESİ'!$B$4:$H$904,2,0)),"",(VLOOKUP(J12,'KAYIT LİSTESİ'!$B$4:$H$904,2,0)))</f>
        <v>182</v>
      </c>
      <c r="L12" s="111">
        <f>IF(ISERROR(VLOOKUP(J12,'KAYIT LİSTESİ'!$B$4:$H$904,4,0)),"",(VLOOKUP(J12,'KAYIT LİSTESİ'!$B$4:$H$904,4,0)))</f>
        <v>35383</v>
      </c>
      <c r="M12" s="201" t="str">
        <f>IF(ISERROR(VLOOKUP(J12,'KAYIT LİSTESİ'!$B$4:$H$904,5,0)),"",(VLOOKUP(J12,'KAYIT LİSTESİ'!$B$4:$H$904,5,0)))</f>
        <v>SİNEM ŞİRET</v>
      </c>
      <c r="N12" s="201" t="str">
        <f>IF(ISERROR(VLOOKUP(J12,'KAYIT LİSTESİ'!$B$4:$H$904,6,0)),"",(VLOOKUP(J12,'KAYIT LİSTESİ'!$B$4:$H$904,6,0)))</f>
        <v>KOCAELİ-KOCAELİ ÜNİVERSİTESİ</v>
      </c>
      <c r="O12" s="112">
        <v>1338</v>
      </c>
      <c r="P12" s="260">
        <v>3</v>
      </c>
      <c r="T12" s="217">
        <v>1182</v>
      </c>
      <c r="U12" s="218">
        <v>89</v>
      </c>
    </row>
    <row r="13" spans="1:21" s="18" customFormat="1" ht="31.5">
      <c r="A13" s="66">
        <v>6</v>
      </c>
      <c r="B13" s="261">
        <v>55</v>
      </c>
      <c r="C13" s="111">
        <v>35018</v>
      </c>
      <c r="D13" s="262" t="s">
        <v>1199</v>
      </c>
      <c r="E13" s="171" t="s">
        <v>1198</v>
      </c>
      <c r="F13" s="112">
        <v>1284</v>
      </c>
      <c r="G13" s="238"/>
      <c r="H13" s="21"/>
      <c r="I13" s="66">
        <v>6</v>
      </c>
      <c r="J13" s="200" t="s">
        <v>152</v>
      </c>
      <c r="K13" s="238">
        <f>IF(ISERROR(VLOOKUP(J13,'KAYIT LİSTESİ'!$B$4:$H$904,2,0)),"",(VLOOKUP(J13,'KAYIT LİSTESİ'!$B$4:$H$904,2,0)))</f>
        <v>114</v>
      </c>
      <c r="L13" s="111">
        <f>IF(ISERROR(VLOOKUP(J13,'KAYIT LİSTESİ'!$B$4:$H$904,4,0)),"",(VLOOKUP(J13,'KAYIT LİSTESİ'!$B$4:$H$904,4,0)))</f>
        <v>0</v>
      </c>
      <c r="M13" s="201" t="str">
        <f>IF(ISERROR(VLOOKUP(J13,'KAYIT LİSTESİ'!$B$4:$H$904,5,0)),"",(VLOOKUP(J13,'KAYIT LİSTESİ'!$B$4:$H$904,5,0)))</f>
        <v>EMİNE YILMAZ</v>
      </c>
      <c r="N13" s="201" t="str">
        <f>IF(ISERROR(VLOOKUP(J13,'KAYIT LİSTESİ'!$B$4:$H$904,6,0)),"",(VLOOKUP(J13,'KAYIT LİSTESİ'!$B$4:$H$904,6,0)))</f>
        <v>KARAMAN-KARAMANOĞLU MEHMETBEY ÜNİVERSİTESİ</v>
      </c>
      <c r="O13" s="112">
        <v>1375</v>
      </c>
      <c r="P13" s="260">
        <v>4</v>
      </c>
      <c r="T13" s="217">
        <v>1184</v>
      </c>
      <c r="U13" s="218">
        <v>88</v>
      </c>
    </row>
    <row r="14" spans="1:21" s="18" customFormat="1" ht="31.5">
      <c r="A14" s="66">
        <v>7</v>
      </c>
      <c r="B14" s="261">
        <v>189</v>
      </c>
      <c r="C14" s="111">
        <v>34964</v>
      </c>
      <c r="D14" s="262" t="s">
        <v>1355</v>
      </c>
      <c r="E14" s="171" t="s">
        <v>1356</v>
      </c>
      <c r="F14" s="112">
        <v>1300</v>
      </c>
      <c r="G14" s="238"/>
      <c r="H14" s="21"/>
      <c r="I14" s="230" t="s">
        <v>16</v>
      </c>
      <c r="J14" s="231"/>
      <c r="K14" s="231"/>
      <c r="L14" s="231"/>
      <c r="M14" s="234" t="s">
        <v>226</v>
      </c>
      <c r="N14" s="235" t="s">
        <v>1830</v>
      </c>
      <c r="O14" s="231"/>
      <c r="P14" s="232"/>
      <c r="T14" s="217">
        <v>1190</v>
      </c>
      <c r="U14" s="218">
        <v>85</v>
      </c>
    </row>
    <row r="15" spans="1:21" s="18" customFormat="1" ht="31.5">
      <c r="A15" s="66">
        <v>8</v>
      </c>
      <c r="B15" s="261">
        <v>33</v>
      </c>
      <c r="C15" s="111">
        <v>34237</v>
      </c>
      <c r="D15" s="262" t="s">
        <v>1176</v>
      </c>
      <c r="E15" s="171" t="s">
        <v>1177</v>
      </c>
      <c r="F15" s="112">
        <v>1301</v>
      </c>
      <c r="G15" s="238"/>
      <c r="H15" s="21"/>
      <c r="I15" s="43" t="s">
        <v>11</v>
      </c>
      <c r="J15" s="40" t="s">
        <v>87</v>
      </c>
      <c r="K15" s="40" t="s">
        <v>86</v>
      </c>
      <c r="L15" s="41" t="s">
        <v>12</v>
      </c>
      <c r="M15" s="42" t="s">
        <v>13</v>
      </c>
      <c r="N15" s="42" t="s">
        <v>295</v>
      </c>
      <c r="O15" s="40" t="s">
        <v>14</v>
      </c>
      <c r="P15" s="40" t="s">
        <v>27</v>
      </c>
      <c r="T15" s="217">
        <v>1192</v>
      </c>
      <c r="U15" s="218">
        <v>84</v>
      </c>
    </row>
    <row r="16" spans="1:21" s="18" customFormat="1" ht="31.5">
      <c r="A16" s="66">
        <v>9</v>
      </c>
      <c r="B16" s="261">
        <v>168</v>
      </c>
      <c r="C16" s="111">
        <v>34157</v>
      </c>
      <c r="D16" s="262" t="s">
        <v>1326</v>
      </c>
      <c r="E16" s="171" t="s">
        <v>1327</v>
      </c>
      <c r="F16" s="112">
        <v>1302</v>
      </c>
      <c r="G16" s="238"/>
      <c r="H16" s="21"/>
      <c r="I16" s="66">
        <v>1</v>
      </c>
      <c r="J16" s="200" t="s">
        <v>153</v>
      </c>
      <c r="K16" s="238">
        <f>IF(ISERROR(VLOOKUP(J16,'KAYIT LİSTESİ'!$B$4:$H$904,2,0)),"",(VLOOKUP(J16,'KAYIT LİSTESİ'!$B$4:$H$904,2,0)))</f>
        <v>134</v>
      </c>
      <c r="L16" s="111">
        <f>IF(ISERROR(VLOOKUP(J16,'KAYIT LİSTESİ'!$B$4:$H$904,4,0)),"",(VLOOKUP(J16,'KAYIT LİSTESİ'!$B$4:$H$904,4,0)))</f>
        <v>34657</v>
      </c>
      <c r="M16" s="201" t="str">
        <f>IF(ISERROR(VLOOKUP(J16,'KAYIT LİSTESİ'!$B$4:$H$904,5,0)),"",(VLOOKUP(J16,'KAYIT LİSTESİ'!$B$4:$H$904,5,0)))</f>
        <v>DERYA GÜÇÇÜK</v>
      </c>
      <c r="N16" s="201" t="str">
        <f>IF(ISERROR(VLOOKUP(J16,'KAYIT LİSTESİ'!$B$4:$H$904,6,0)),"",(VLOOKUP(J16,'KAYIT LİSTESİ'!$B$4:$H$904,6,0)))</f>
        <v>KKTC-DOĞU AKDENİZ ÜNİVERSİTESİ</v>
      </c>
      <c r="O16" s="112">
        <v>1428</v>
      </c>
      <c r="P16" s="260">
        <v>5</v>
      </c>
      <c r="T16" s="217">
        <v>1194</v>
      </c>
      <c r="U16" s="218">
        <v>83</v>
      </c>
    </row>
    <row r="17" spans="1:21" s="18" customFormat="1" ht="31.5">
      <c r="A17" s="66">
        <v>10</v>
      </c>
      <c r="B17" s="261">
        <v>182</v>
      </c>
      <c r="C17" s="111">
        <v>35383</v>
      </c>
      <c r="D17" s="262" t="s">
        <v>1334</v>
      </c>
      <c r="E17" s="171" t="s">
        <v>1335</v>
      </c>
      <c r="F17" s="112">
        <v>1338</v>
      </c>
      <c r="G17" s="238"/>
      <c r="H17" s="21"/>
      <c r="I17" s="66">
        <v>2</v>
      </c>
      <c r="J17" s="200" t="s">
        <v>154</v>
      </c>
      <c r="K17" s="238">
        <f>IF(ISERROR(VLOOKUP(J17,'KAYIT LİSTESİ'!$B$4:$H$904,2,0)),"",(VLOOKUP(J17,'KAYIT LİSTESİ'!$B$4:$H$904,2,0)))</f>
        <v>265</v>
      </c>
      <c r="L17" s="111">
        <f>IF(ISERROR(VLOOKUP(J17,'KAYIT LİSTESİ'!$B$4:$H$904,4,0)),"",(VLOOKUP(J17,'KAYIT LİSTESİ'!$B$4:$H$904,4,0)))</f>
        <v>34845</v>
      </c>
      <c r="M17" s="201" t="str">
        <f>IF(ISERROR(VLOOKUP(J17,'KAYIT LİSTESİ'!$B$4:$H$904,5,0)),"",(VLOOKUP(J17,'KAYIT LİSTESİ'!$B$4:$H$904,5,0)))</f>
        <v>BAHTINUR AĞIOĞLU</v>
      </c>
      <c r="N17" s="201" t="str">
        <f>IF(ISERROR(VLOOKUP(J17,'KAYIT LİSTESİ'!$B$4:$H$904,6,0)),"",(VLOOKUP(J17,'KAYIT LİSTESİ'!$B$4:$H$904,6,0)))</f>
        <v>MUĞLA-MUĞLA SITKI KOÇMAN ÜNİVERSİTESİ</v>
      </c>
      <c r="O17" s="112">
        <v>1398</v>
      </c>
      <c r="P17" s="260">
        <v>4</v>
      </c>
      <c r="T17" s="217">
        <v>1196</v>
      </c>
      <c r="U17" s="218">
        <v>82</v>
      </c>
    </row>
    <row r="18" spans="1:21" s="18" customFormat="1" ht="31.5">
      <c r="A18" s="66">
        <v>11</v>
      </c>
      <c r="B18" s="261">
        <v>133</v>
      </c>
      <c r="C18" s="111">
        <v>35236</v>
      </c>
      <c r="D18" s="262" t="s">
        <v>1278</v>
      </c>
      <c r="E18" s="171" t="s">
        <v>1279</v>
      </c>
      <c r="F18" s="112">
        <v>1362</v>
      </c>
      <c r="G18" s="238"/>
      <c r="H18" s="21"/>
      <c r="I18" s="66">
        <v>3</v>
      </c>
      <c r="J18" s="200" t="s">
        <v>155</v>
      </c>
      <c r="K18" s="238">
        <f>IF(ISERROR(VLOOKUP(J18,'KAYIT LİSTESİ'!$B$4:$H$904,2,0)),"",(VLOOKUP(J18,'KAYIT LİSTESİ'!$B$4:$H$904,2,0)))</f>
        <v>495</v>
      </c>
      <c r="L18" s="111">
        <f>IF(ISERROR(VLOOKUP(J18,'KAYIT LİSTESİ'!$B$4:$H$904,4,0)),"",(VLOOKUP(J18,'KAYIT LİSTESİ'!$B$4:$H$904,4,0)))</f>
        <v>33378</v>
      </c>
      <c r="M18" s="201" t="str">
        <f>IF(ISERROR(VLOOKUP(J18,'KAYIT LİSTESİ'!$B$4:$H$904,5,0)),"",(VLOOKUP(J18,'KAYIT LİSTESİ'!$B$4:$H$904,5,0)))</f>
        <v>GÜLŞAH KIZILTAŞ</v>
      </c>
      <c r="N18" s="201" t="str">
        <f>IF(ISERROR(VLOOKUP(J18,'KAYIT LİSTESİ'!$B$4:$H$904,6,0)),"",(VLOOKUP(J18,'KAYIT LİSTESİ'!$B$4:$H$904,6,0)))</f>
        <v>İSTANBUL-MARMARA ÜNİVERSİTESİ</v>
      </c>
      <c r="O18" s="112">
        <v>1236</v>
      </c>
      <c r="P18" s="260">
        <v>1</v>
      </c>
      <c r="T18" s="217">
        <v>1198</v>
      </c>
      <c r="U18" s="218">
        <v>81</v>
      </c>
    </row>
    <row r="19" spans="1:21" s="18" customFormat="1" ht="31.5">
      <c r="A19" s="66">
        <v>12</v>
      </c>
      <c r="B19" s="261">
        <v>114</v>
      </c>
      <c r="C19" s="111">
        <v>0</v>
      </c>
      <c r="D19" s="262" t="s">
        <v>1268</v>
      </c>
      <c r="E19" s="171" t="s">
        <v>1269</v>
      </c>
      <c r="F19" s="112">
        <v>1375</v>
      </c>
      <c r="G19" s="238"/>
      <c r="H19" s="21"/>
      <c r="I19" s="66">
        <v>4</v>
      </c>
      <c r="J19" s="200" t="s">
        <v>156</v>
      </c>
      <c r="K19" s="238" t="str">
        <f>IF(ISERROR(VLOOKUP(J19,'KAYIT LİSTESİ'!$B$4:$H$904,2,0)),"",(VLOOKUP(J19,'KAYIT LİSTESİ'!$B$4:$H$904,2,0)))</f>
        <v/>
      </c>
      <c r="L19" s="111" t="str">
        <f>IF(ISERROR(VLOOKUP(J19,'KAYIT LİSTESİ'!$B$4:$H$904,4,0)),"",(VLOOKUP(J19,'KAYIT LİSTESİ'!$B$4:$H$904,4,0)))</f>
        <v/>
      </c>
      <c r="M19" s="201" t="str">
        <f>IF(ISERROR(VLOOKUP(J19,'KAYIT LİSTESİ'!$B$4:$H$904,5,0)),"",(VLOOKUP(J19,'KAYIT LİSTESİ'!$B$4:$H$904,5,0)))</f>
        <v/>
      </c>
      <c r="N19" s="201" t="str">
        <f>IF(ISERROR(VLOOKUP(J19,'KAYIT LİSTESİ'!$B$4:$H$904,6,0)),"",(VLOOKUP(J19,'KAYIT LİSTESİ'!$B$4:$H$904,6,0)))</f>
        <v/>
      </c>
      <c r="O19" s="112"/>
      <c r="P19" s="260"/>
      <c r="T19" s="217">
        <v>1200</v>
      </c>
      <c r="U19" s="218">
        <v>80</v>
      </c>
    </row>
    <row r="20" spans="1:21" s="18" customFormat="1" ht="31.5">
      <c r="A20" s="66">
        <v>13</v>
      </c>
      <c r="B20" s="261">
        <v>206</v>
      </c>
      <c r="C20" s="111">
        <v>35152</v>
      </c>
      <c r="D20" s="262" t="s">
        <v>1366</v>
      </c>
      <c r="E20" s="171" t="s">
        <v>1367</v>
      </c>
      <c r="F20" s="112">
        <v>1378</v>
      </c>
      <c r="G20" s="238">
        <v>12</v>
      </c>
      <c r="H20" s="21"/>
      <c r="I20" s="66">
        <v>5</v>
      </c>
      <c r="J20" s="200" t="s">
        <v>157</v>
      </c>
      <c r="K20" s="238">
        <f>IF(ISERROR(VLOOKUP(J20,'KAYIT LİSTESİ'!$B$4:$H$904,2,0)),"",(VLOOKUP(J20,'KAYIT LİSTESİ'!$B$4:$H$904,2,0)))</f>
        <v>243</v>
      </c>
      <c r="L20" s="111">
        <f>IF(ISERROR(VLOOKUP(J20,'KAYIT LİSTESİ'!$B$4:$H$904,4,0)),"",(VLOOKUP(J20,'KAYIT LİSTESİ'!$B$4:$H$904,4,0)))</f>
        <v>33883</v>
      </c>
      <c r="M20" s="201" t="str">
        <f>IF(ISERROR(VLOOKUP(J20,'KAYIT LİSTESİ'!$B$4:$H$904,5,0)),"",(VLOOKUP(J20,'KAYIT LİSTESİ'!$B$4:$H$904,5,0)))</f>
        <v>GİZEM DEMİREL</v>
      </c>
      <c r="N20" s="201" t="str">
        <f>IF(ISERROR(VLOOKUP(J20,'KAYIT LİSTESİ'!$B$4:$H$904,6,0)),"",(VLOOKUP(J20,'KAYIT LİSTESİ'!$B$4:$H$904,6,0)))</f>
        <v>ESKİŞEHİR-ANADOLU ÜNİVERSİTESİ</v>
      </c>
      <c r="O20" s="112">
        <v>1239</v>
      </c>
      <c r="P20" s="260">
        <v>2</v>
      </c>
      <c r="T20" s="217">
        <v>1202</v>
      </c>
      <c r="U20" s="218">
        <v>79</v>
      </c>
    </row>
    <row r="21" spans="1:21" s="18" customFormat="1" ht="31.5">
      <c r="A21" s="66">
        <v>14</v>
      </c>
      <c r="B21" s="261">
        <v>265</v>
      </c>
      <c r="C21" s="111">
        <v>34845</v>
      </c>
      <c r="D21" s="262" t="s">
        <v>1461</v>
      </c>
      <c r="E21" s="171" t="s">
        <v>1462</v>
      </c>
      <c r="F21" s="112">
        <v>1398</v>
      </c>
      <c r="G21" s="238">
        <v>11</v>
      </c>
      <c r="H21" s="21"/>
      <c r="I21" s="66">
        <v>6</v>
      </c>
      <c r="J21" s="200" t="s">
        <v>158</v>
      </c>
      <c r="K21" s="238">
        <f>IF(ISERROR(VLOOKUP(J21,'KAYIT LİSTESİ'!$B$4:$H$904,2,0)),"",(VLOOKUP(J21,'KAYIT LİSTESİ'!$B$4:$H$904,2,0)))</f>
        <v>55</v>
      </c>
      <c r="L21" s="111">
        <f>IF(ISERROR(VLOOKUP(J21,'KAYIT LİSTESİ'!$B$4:$H$904,4,0)),"",(VLOOKUP(J21,'KAYIT LİSTESİ'!$B$4:$H$904,4,0)))</f>
        <v>35018</v>
      </c>
      <c r="M21" s="201" t="str">
        <f>IF(ISERROR(VLOOKUP(J21,'KAYIT LİSTESİ'!$B$4:$H$904,5,0)),"",(VLOOKUP(J21,'KAYIT LİSTESİ'!$B$4:$H$904,5,0)))</f>
        <v>RABİA ÇİÇEK</v>
      </c>
      <c r="N21" s="201" t="str">
        <f>IF(ISERROR(VLOOKUP(J21,'KAYIT LİSTESİ'!$B$4:$H$904,6,0)),"",(VLOOKUP(J21,'KAYIT LİSTESİ'!$B$4:$H$904,6,0)))</f>
        <v>AYDIN-ADNAN MENDERES ÜNİVERSİTESİ</v>
      </c>
      <c r="O21" s="112">
        <v>1284</v>
      </c>
      <c r="P21" s="260">
        <v>3</v>
      </c>
      <c r="T21" s="217">
        <v>1204</v>
      </c>
      <c r="U21" s="218">
        <v>78</v>
      </c>
    </row>
    <row r="22" spans="1:21" s="18" customFormat="1" ht="31.5">
      <c r="A22" s="66">
        <v>15</v>
      </c>
      <c r="B22" s="261">
        <v>237</v>
      </c>
      <c r="C22" s="111">
        <v>33632</v>
      </c>
      <c r="D22" s="262" t="s">
        <v>1408</v>
      </c>
      <c r="E22" s="171" t="s">
        <v>1409</v>
      </c>
      <c r="F22" s="112">
        <v>1399</v>
      </c>
      <c r="G22" s="238">
        <v>10</v>
      </c>
      <c r="H22" s="21"/>
      <c r="I22" s="230" t="s">
        <v>17</v>
      </c>
      <c r="J22" s="231"/>
      <c r="K22" s="231"/>
      <c r="L22" s="231"/>
      <c r="M22" s="234" t="s">
        <v>226</v>
      </c>
      <c r="N22" s="235" t="s">
        <v>1831</v>
      </c>
      <c r="O22" s="231"/>
      <c r="P22" s="232"/>
      <c r="T22" s="217">
        <v>1210</v>
      </c>
      <c r="U22" s="218">
        <v>75</v>
      </c>
    </row>
    <row r="23" spans="1:21" s="18" customFormat="1" ht="31.5">
      <c r="A23" s="66">
        <v>16</v>
      </c>
      <c r="B23" s="261">
        <v>208</v>
      </c>
      <c r="C23" s="111" t="s">
        <v>1375</v>
      </c>
      <c r="D23" s="262" t="s">
        <v>1376</v>
      </c>
      <c r="E23" s="171" t="s">
        <v>1377</v>
      </c>
      <c r="F23" s="112">
        <v>1404</v>
      </c>
      <c r="G23" s="238">
        <v>9</v>
      </c>
      <c r="H23" s="21"/>
      <c r="I23" s="43" t="s">
        <v>11</v>
      </c>
      <c r="J23" s="40" t="s">
        <v>87</v>
      </c>
      <c r="K23" s="40" t="s">
        <v>86</v>
      </c>
      <c r="L23" s="41" t="s">
        <v>12</v>
      </c>
      <c r="M23" s="42" t="s">
        <v>13</v>
      </c>
      <c r="N23" s="42" t="s">
        <v>295</v>
      </c>
      <c r="O23" s="40" t="s">
        <v>14</v>
      </c>
      <c r="P23" s="40" t="s">
        <v>27</v>
      </c>
      <c r="T23" s="217">
        <v>1213</v>
      </c>
      <c r="U23" s="218">
        <v>74</v>
      </c>
    </row>
    <row r="24" spans="1:21" s="18" customFormat="1" ht="31.5">
      <c r="A24" s="66">
        <v>17</v>
      </c>
      <c r="B24" s="261">
        <v>404</v>
      </c>
      <c r="C24" s="111">
        <v>34631</v>
      </c>
      <c r="D24" s="262" t="s">
        <v>1491</v>
      </c>
      <c r="E24" s="171" t="s">
        <v>1492</v>
      </c>
      <c r="F24" s="112">
        <v>1406</v>
      </c>
      <c r="G24" s="238" t="s">
        <v>1827</v>
      </c>
      <c r="H24" s="21"/>
      <c r="I24" s="66">
        <v>1</v>
      </c>
      <c r="J24" s="200" t="s">
        <v>159</v>
      </c>
      <c r="K24" s="238">
        <f>IF(ISERROR(VLOOKUP(J24,'KAYIT LİSTESİ'!$B$4:$H$904,2,0)),"",(VLOOKUP(J24,'KAYIT LİSTESİ'!$B$4:$H$904,2,0)))</f>
        <v>95</v>
      </c>
      <c r="L24" s="111">
        <f>IF(ISERROR(VLOOKUP(J24,'KAYIT LİSTESİ'!$B$4:$H$904,4,0)),"",(VLOOKUP(J24,'KAYIT LİSTESİ'!$B$4:$H$904,4,0)))</f>
        <v>0</v>
      </c>
      <c r="M24" s="201" t="str">
        <f>IF(ISERROR(VLOOKUP(J24,'KAYIT LİSTESİ'!$B$4:$H$904,5,0)),"",(VLOOKUP(J24,'KAYIT LİSTESİ'!$B$4:$H$904,5,0)))</f>
        <v>YUDUM İLİKSİZ</v>
      </c>
      <c r="N24" s="201" t="str">
        <f>IF(ISERROR(VLOOKUP(J24,'KAYIT LİSTESİ'!$B$4:$H$904,6,0)),"",(VLOOKUP(J24,'KAYIT LİSTESİ'!$B$4:$H$904,6,0)))</f>
        <v>KÜTAHYA-DUMLUPINAR ÜNİVERSİTESİ</v>
      </c>
      <c r="O24" s="112">
        <v>1247</v>
      </c>
      <c r="P24" s="260">
        <v>2</v>
      </c>
      <c r="T24" s="217">
        <v>1216</v>
      </c>
      <c r="U24" s="218">
        <v>73</v>
      </c>
    </row>
    <row r="25" spans="1:21" s="18" customFormat="1" ht="31.5">
      <c r="A25" s="66">
        <v>18</v>
      </c>
      <c r="B25" s="261">
        <v>151</v>
      </c>
      <c r="C25" s="111">
        <v>35296</v>
      </c>
      <c r="D25" s="262" t="s">
        <v>1299</v>
      </c>
      <c r="E25" s="171" t="s">
        <v>1300</v>
      </c>
      <c r="F25" s="112">
        <v>1409</v>
      </c>
      <c r="G25" s="238">
        <v>8</v>
      </c>
      <c r="H25" s="21"/>
      <c r="I25" s="66">
        <v>2</v>
      </c>
      <c r="J25" s="200" t="s">
        <v>160</v>
      </c>
      <c r="K25" s="238">
        <f>IF(ISERROR(VLOOKUP(J25,'KAYIT LİSTESİ'!$B$4:$H$904,2,0)),"",(VLOOKUP(J25,'KAYIT LİSTESİ'!$B$4:$H$904,2,0)))</f>
        <v>82</v>
      </c>
      <c r="L25" s="111">
        <f>IF(ISERROR(VLOOKUP(J25,'KAYIT LİSTESİ'!$B$4:$H$904,4,0)),"",(VLOOKUP(J25,'KAYIT LİSTESİ'!$B$4:$H$904,4,0)))</f>
        <v>33992</v>
      </c>
      <c r="M25" s="201" t="str">
        <f>IF(ISERROR(VLOOKUP(J25,'KAYIT LİSTESİ'!$B$4:$H$904,5,0)),"",(VLOOKUP(J25,'KAYIT LİSTESİ'!$B$4:$H$904,5,0)))</f>
        <v>NİMET KARAKUŞ</v>
      </c>
      <c r="N25" s="201" t="str">
        <f>IF(ISERROR(VLOOKUP(J25,'KAYIT LİSTESİ'!$B$4:$H$904,6,0)),"",(VLOOKUP(J25,'KAYIT LİSTESİ'!$B$4:$H$904,6,0)))</f>
        <v>BURDUR-MEHMET AKİF ERSOY ÜNİVERSİTESİ</v>
      </c>
      <c r="O25" s="112">
        <v>1221</v>
      </c>
      <c r="P25" s="260">
        <v>1</v>
      </c>
      <c r="T25" s="217">
        <v>1219</v>
      </c>
      <c r="U25" s="218">
        <v>72</v>
      </c>
    </row>
    <row r="26" spans="1:21" s="18" customFormat="1" ht="31.5">
      <c r="A26" s="66">
        <v>19</v>
      </c>
      <c r="B26" s="261">
        <v>407</v>
      </c>
      <c r="C26" s="111">
        <v>34582</v>
      </c>
      <c r="D26" s="262" t="s">
        <v>1494</v>
      </c>
      <c r="E26" s="171" t="s">
        <v>1495</v>
      </c>
      <c r="F26" s="432">
        <v>1428</v>
      </c>
      <c r="G26" s="238" t="s">
        <v>1827</v>
      </c>
      <c r="H26" s="21"/>
      <c r="I26" s="66">
        <v>3</v>
      </c>
      <c r="J26" s="200" t="s">
        <v>161</v>
      </c>
      <c r="K26" s="238">
        <f>IF(ISERROR(VLOOKUP(J26,'KAYIT LİSTESİ'!$B$4:$H$904,2,0)),"",(VLOOKUP(J26,'KAYIT LİSTESİ'!$B$4:$H$904,2,0)))</f>
        <v>151</v>
      </c>
      <c r="L26" s="111">
        <f>IF(ISERROR(VLOOKUP(J26,'KAYIT LİSTESİ'!$B$4:$H$904,4,0)),"",(VLOOKUP(J26,'KAYIT LİSTESİ'!$B$4:$H$904,4,0)))</f>
        <v>35296</v>
      </c>
      <c r="M26" s="201" t="str">
        <f>IF(ISERROR(VLOOKUP(J26,'KAYIT LİSTESİ'!$B$4:$H$904,5,0)),"",(VLOOKUP(J26,'KAYIT LİSTESİ'!$B$4:$H$904,5,0)))</f>
        <v>MERYEM ÇETİN</v>
      </c>
      <c r="N26" s="201" t="str">
        <f>IF(ISERROR(VLOOKUP(J26,'KAYIT LİSTESİ'!$B$4:$H$904,6,0)),"",(VLOOKUP(J26,'KAYIT LİSTESİ'!$B$4:$H$904,6,0)))</f>
        <v>SİVAS-CUMHURİYET ÜNİVERSİTESİ</v>
      </c>
      <c r="O26" s="112">
        <v>1409</v>
      </c>
      <c r="P26" s="260">
        <v>4</v>
      </c>
      <c r="T26" s="217">
        <v>1222</v>
      </c>
      <c r="U26" s="218">
        <v>71</v>
      </c>
    </row>
    <row r="27" spans="1:21" s="18" customFormat="1" ht="31.5">
      <c r="A27" s="66">
        <v>20</v>
      </c>
      <c r="B27" s="261">
        <v>134</v>
      </c>
      <c r="C27" s="111">
        <v>34657</v>
      </c>
      <c r="D27" s="262" t="s">
        <v>1289</v>
      </c>
      <c r="E27" s="171" t="s">
        <v>1290</v>
      </c>
      <c r="F27" s="432">
        <v>1428</v>
      </c>
      <c r="G27" s="238">
        <v>7</v>
      </c>
      <c r="H27" s="21"/>
      <c r="I27" s="66">
        <v>4</v>
      </c>
      <c r="J27" s="200" t="s">
        <v>162</v>
      </c>
      <c r="K27" s="238">
        <f>IF(ISERROR(VLOOKUP(J27,'KAYIT LİSTESİ'!$B$4:$H$904,2,0)),"",(VLOOKUP(J27,'KAYIT LİSTESİ'!$B$4:$H$904,2,0)))</f>
        <v>60</v>
      </c>
      <c r="L27" s="111">
        <f>IF(ISERROR(VLOOKUP(J27,'KAYIT LİSTESİ'!$B$4:$H$904,4,0)),"",(VLOOKUP(J27,'KAYIT LİSTESİ'!$B$4:$H$904,4,0)))</f>
        <v>34587</v>
      </c>
      <c r="M27" s="201" t="str">
        <f>IF(ISERROR(VLOOKUP(J27,'KAYIT LİSTESİ'!$B$4:$H$904,5,0)),"",(VLOOKUP(J27,'KAYIT LİSTESİ'!$B$4:$H$904,5,0)))</f>
        <v>CANAN İNCE</v>
      </c>
      <c r="N27" s="201" t="str">
        <f>IF(ISERROR(VLOOKUP(J27,'KAYIT LİSTESİ'!$B$4:$H$904,6,0)),"",(VLOOKUP(J27,'KAYIT LİSTESİ'!$B$4:$H$904,6,0)))</f>
        <v>KAYSERİ-ERCİYES ÜNİVERSİTESİ</v>
      </c>
      <c r="O27" s="112">
        <v>1479</v>
      </c>
      <c r="P27" s="260">
        <v>6</v>
      </c>
      <c r="T27" s="217">
        <v>1225</v>
      </c>
      <c r="U27" s="218">
        <v>70</v>
      </c>
    </row>
    <row r="28" spans="1:21" s="18" customFormat="1" ht="31.5">
      <c r="A28" s="66">
        <v>21</v>
      </c>
      <c r="B28" s="261">
        <v>408</v>
      </c>
      <c r="C28" s="111">
        <v>34714</v>
      </c>
      <c r="D28" s="262" t="s">
        <v>1496</v>
      </c>
      <c r="E28" s="171" t="s">
        <v>1495</v>
      </c>
      <c r="F28" s="112">
        <v>1450</v>
      </c>
      <c r="G28" s="238" t="s">
        <v>1827</v>
      </c>
      <c r="H28" s="21"/>
      <c r="I28" s="66">
        <v>5</v>
      </c>
      <c r="J28" s="200" t="s">
        <v>163</v>
      </c>
      <c r="K28" s="238">
        <f>IF(ISERROR(VLOOKUP(J28,'KAYIT LİSTESİ'!$B$4:$H$904,2,0)),"",(VLOOKUP(J28,'KAYIT LİSTESİ'!$B$4:$H$904,2,0)))</f>
        <v>133</v>
      </c>
      <c r="L28" s="111">
        <f>IF(ISERROR(VLOOKUP(J28,'KAYIT LİSTESİ'!$B$4:$H$904,4,0)),"",(VLOOKUP(J28,'KAYIT LİSTESİ'!$B$4:$H$904,4,0)))</f>
        <v>35236</v>
      </c>
      <c r="M28" s="201" t="str">
        <f>IF(ISERROR(VLOOKUP(J28,'KAYIT LİSTESİ'!$B$4:$H$904,5,0)),"",(VLOOKUP(J28,'KAYIT LİSTESİ'!$B$4:$H$904,5,0)))</f>
        <v>ZEYNEP DEMİRTAŞ</v>
      </c>
      <c r="N28" s="201" t="str">
        <f>IF(ISERROR(VLOOKUP(J28,'KAYIT LİSTESİ'!$B$4:$H$904,6,0)),"",(VLOOKUP(J28,'KAYIT LİSTESİ'!$B$4:$H$904,6,0)))</f>
        <v>ANKARA-ANKARA ÜNİVERSİTESİ</v>
      </c>
      <c r="O28" s="112">
        <v>1362</v>
      </c>
      <c r="P28" s="260">
        <v>3</v>
      </c>
      <c r="T28" s="217">
        <v>1228</v>
      </c>
      <c r="U28" s="218">
        <v>69</v>
      </c>
    </row>
    <row r="29" spans="1:21" s="18" customFormat="1" ht="31.5">
      <c r="A29" s="66">
        <v>22</v>
      </c>
      <c r="B29" s="261">
        <v>157</v>
      </c>
      <c r="C29" s="111">
        <v>34403</v>
      </c>
      <c r="D29" s="262" t="s">
        <v>1314</v>
      </c>
      <c r="E29" s="171" t="s">
        <v>1315</v>
      </c>
      <c r="F29" s="432">
        <v>1452</v>
      </c>
      <c r="G29" s="238">
        <v>6</v>
      </c>
      <c r="H29" s="21"/>
      <c r="I29" s="66">
        <v>6</v>
      </c>
      <c r="J29" s="200" t="s">
        <v>164</v>
      </c>
      <c r="K29" s="238">
        <f>IF(ISERROR(VLOOKUP(J29,'KAYIT LİSTESİ'!$B$4:$H$904,2,0)),"",(VLOOKUP(J29,'KAYIT LİSTESİ'!$B$4:$H$904,2,0)))</f>
        <v>101</v>
      </c>
      <c r="L29" s="111">
        <f>IF(ISERROR(VLOOKUP(J29,'KAYIT LİSTESİ'!$B$4:$H$904,4,0)),"",(VLOOKUP(J29,'KAYIT LİSTESİ'!$B$4:$H$904,4,0)))</f>
        <v>35282</v>
      </c>
      <c r="M29" s="201" t="str">
        <f>IF(ISERROR(VLOOKUP(J29,'KAYIT LİSTESİ'!$B$4:$H$904,5,0)),"",(VLOOKUP(J29,'KAYIT LİSTESİ'!$B$4:$H$904,5,0)))</f>
        <v>RABİA BAYKAL</v>
      </c>
      <c r="N29" s="201" t="str">
        <f>IF(ISERROR(VLOOKUP(J29,'KAYIT LİSTESİ'!$B$4:$H$904,6,0)),"",(VLOOKUP(J29,'KAYIT LİSTESİ'!$B$4:$H$904,6,0)))</f>
        <v>ANKARA-GAZİ ÜNİVERSİTESİ</v>
      </c>
      <c r="O29" s="112">
        <v>1465</v>
      </c>
      <c r="P29" s="260">
        <v>5</v>
      </c>
      <c r="T29" s="217">
        <v>1231</v>
      </c>
      <c r="U29" s="218">
        <v>68</v>
      </c>
    </row>
    <row r="30" spans="1:21" s="18" customFormat="1" ht="31.5">
      <c r="A30" s="66">
        <v>23</v>
      </c>
      <c r="B30" s="261">
        <v>223</v>
      </c>
      <c r="C30" s="111">
        <v>34065</v>
      </c>
      <c r="D30" s="262" t="s">
        <v>1400</v>
      </c>
      <c r="E30" s="171" t="s">
        <v>1401</v>
      </c>
      <c r="F30" s="112">
        <v>1453</v>
      </c>
      <c r="G30" s="238">
        <v>5</v>
      </c>
      <c r="H30" s="21"/>
      <c r="I30" s="230" t="s">
        <v>302</v>
      </c>
      <c r="J30" s="231"/>
      <c r="K30" s="231"/>
      <c r="L30" s="231"/>
      <c r="M30" s="234" t="s">
        <v>226</v>
      </c>
      <c r="N30" s="235" t="s">
        <v>1832</v>
      </c>
      <c r="O30" s="231"/>
      <c r="P30" s="232"/>
      <c r="T30" s="217">
        <v>1210</v>
      </c>
      <c r="U30" s="218">
        <v>75</v>
      </c>
    </row>
    <row r="31" spans="1:21" s="18" customFormat="1" ht="31.5">
      <c r="A31" s="66">
        <v>24</v>
      </c>
      <c r="B31" s="261">
        <v>76</v>
      </c>
      <c r="C31" s="111">
        <v>34706</v>
      </c>
      <c r="D31" s="262" t="s">
        <v>1220</v>
      </c>
      <c r="E31" s="171" t="s">
        <v>1221</v>
      </c>
      <c r="F31" s="112">
        <v>1458</v>
      </c>
      <c r="G31" s="238">
        <v>4</v>
      </c>
      <c r="H31" s="21"/>
      <c r="I31" s="43" t="s">
        <v>11</v>
      </c>
      <c r="J31" s="40" t="s">
        <v>87</v>
      </c>
      <c r="K31" s="40" t="s">
        <v>86</v>
      </c>
      <c r="L31" s="41" t="s">
        <v>12</v>
      </c>
      <c r="M31" s="42" t="s">
        <v>13</v>
      </c>
      <c r="N31" s="42" t="s">
        <v>295</v>
      </c>
      <c r="O31" s="40" t="s">
        <v>14</v>
      </c>
      <c r="P31" s="40" t="s">
        <v>27</v>
      </c>
      <c r="T31" s="217">
        <v>1213</v>
      </c>
      <c r="U31" s="218">
        <v>74</v>
      </c>
    </row>
    <row r="32" spans="1:21" s="18" customFormat="1" ht="47.25">
      <c r="A32" s="66">
        <v>25</v>
      </c>
      <c r="B32" s="261">
        <v>101</v>
      </c>
      <c r="C32" s="111">
        <v>35282</v>
      </c>
      <c r="D32" s="262" t="s">
        <v>1251</v>
      </c>
      <c r="E32" s="171" t="s">
        <v>1252</v>
      </c>
      <c r="F32" s="112">
        <v>1465</v>
      </c>
      <c r="G32" s="238">
        <v>3</v>
      </c>
      <c r="H32" s="21"/>
      <c r="I32" s="66">
        <v>1</v>
      </c>
      <c r="J32" s="200" t="s">
        <v>305</v>
      </c>
      <c r="K32" s="238">
        <f>IF(ISERROR(VLOOKUP(J32,'KAYIT LİSTESİ'!$B$4:$H$904,2,0)),"",(VLOOKUP(J32,'KAYIT LİSTESİ'!$B$4:$H$904,2,0)))</f>
        <v>3</v>
      </c>
      <c r="L32" s="111">
        <f>IF(ISERROR(VLOOKUP(J32,'KAYIT LİSTESİ'!$B$4:$H$904,4,0)),"",(VLOOKUP(J32,'KAYIT LİSTESİ'!$B$4:$H$904,4,0)))</f>
        <v>35106</v>
      </c>
      <c r="M32" s="201" t="str">
        <f>IF(ISERROR(VLOOKUP(J32,'KAYIT LİSTESİ'!$B$4:$H$904,5,0)),"",(VLOOKUP(J32,'KAYIT LİSTESİ'!$B$4:$H$904,5,0)))</f>
        <v>BÜŞRA FATMA ERDEM</v>
      </c>
      <c r="N32" s="201" t="str">
        <f>IF(ISERROR(VLOOKUP(J32,'KAYIT LİSTESİ'!$B$4:$H$904,6,0)),"",(VLOOKUP(J32,'KAYIT LİSTESİ'!$B$4:$H$904,6,0)))</f>
        <v>AKSARAY-AKSARAY ÜNİVERSİTESİ</v>
      </c>
      <c r="O32" s="112" t="s">
        <v>1826</v>
      </c>
      <c r="P32" s="260" t="s">
        <v>1827</v>
      </c>
      <c r="T32" s="217">
        <v>1216</v>
      </c>
      <c r="U32" s="218">
        <v>73</v>
      </c>
    </row>
    <row r="33" spans="1:21" s="18" customFormat="1" ht="31.5">
      <c r="A33" s="66">
        <v>26</v>
      </c>
      <c r="B33" s="261">
        <v>405</v>
      </c>
      <c r="C33" s="111">
        <v>35019</v>
      </c>
      <c r="D33" s="262" t="s">
        <v>1493</v>
      </c>
      <c r="E33" s="171" t="s">
        <v>1492</v>
      </c>
      <c r="F33" s="112">
        <v>1477</v>
      </c>
      <c r="G33" s="238" t="s">
        <v>1827</v>
      </c>
      <c r="H33" s="21"/>
      <c r="I33" s="66">
        <v>2</v>
      </c>
      <c r="J33" s="200" t="s">
        <v>306</v>
      </c>
      <c r="K33" s="238">
        <f>IF(ISERROR(VLOOKUP(J33,'KAYIT LİSTESİ'!$B$4:$H$904,2,0)),"",(VLOOKUP(J33,'KAYIT LİSTESİ'!$B$4:$H$904,2,0)))</f>
        <v>189</v>
      </c>
      <c r="L33" s="111">
        <f>IF(ISERROR(VLOOKUP(J33,'KAYIT LİSTESİ'!$B$4:$H$904,4,0)),"",(VLOOKUP(J33,'KAYIT LİSTESİ'!$B$4:$H$904,4,0)))</f>
        <v>34964</v>
      </c>
      <c r="M33" s="201" t="str">
        <f>IF(ISERROR(VLOOKUP(J33,'KAYIT LİSTESİ'!$B$4:$H$904,5,0)),"",(VLOOKUP(J33,'KAYIT LİSTESİ'!$B$4:$H$904,5,0)))</f>
        <v>AYLA MERTOĞLU</v>
      </c>
      <c r="N33" s="201" t="str">
        <f>IF(ISERROR(VLOOKUP(J33,'KAYIT LİSTESİ'!$B$4:$H$904,6,0)),"",(VLOOKUP(J33,'KAYIT LİSTESİ'!$B$4:$H$904,6,0)))</f>
        <v>ANKARA-HACETTEPE ÜNİVERSİTESİ</v>
      </c>
      <c r="O33" s="112">
        <v>1300</v>
      </c>
      <c r="P33" s="260">
        <v>1</v>
      </c>
      <c r="T33" s="217">
        <v>1219</v>
      </c>
      <c r="U33" s="218">
        <v>72</v>
      </c>
    </row>
    <row r="34" spans="1:21" s="18" customFormat="1" ht="31.5">
      <c r="A34" s="66">
        <v>27</v>
      </c>
      <c r="B34" s="261">
        <v>60</v>
      </c>
      <c r="C34" s="111">
        <v>34587</v>
      </c>
      <c r="D34" s="262" t="s">
        <v>1208</v>
      </c>
      <c r="E34" s="171" t="s">
        <v>1209</v>
      </c>
      <c r="F34" s="112">
        <v>1479</v>
      </c>
      <c r="G34" s="238">
        <v>2</v>
      </c>
      <c r="H34" s="21"/>
      <c r="I34" s="66">
        <v>3</v>
      </c>
      <c r="J34" s="200" t="s">
        <v>307</v>
      </c>
      <c r="K34" s="238">
        <f>IF(ISERROR(VLOOKUP(J34,'KAYIT LİSTESİ'!$B$4:$H$904,2,0)),"",(VLOOKUP(J34,'KAYIT LİSTESİ'!$B$4:$H$904,2,0)))</f>
        <v>206</v>
      </c>
      <c r="L34" s="111">
        <f>IF(ISERROR(VLOOKUP(J34,'KAYIT LİSTESİ'!$B$4:$H$904,4,0)),"",(VLOOKUP(J34,'KAYIT LİSTESİ'!$B$4:$H$904,4,0)))</f>
        <v>35152</v>
      </c>
      <c r="M34" s="201" t="str">
        <f>IF(ISERROR(VLOOKUP(J34,'KAYIT LİSTESİ'!$B$4:$H$904,5,0)),"",(VLOOKUP(J34,'KAYIT LİSTESİ'!$B$4:$H$904,5,0)))</f>
        <v>ZEHRA DÜNDAR</v>
      </c>
      <c r="N34" s="201" t="str">
        <f>IF(ISERROR(VLOOKUP(J34,'KAYIT LİSTESİ'!$B$4:$H$904,6,0)),"",(VLOOKUP(J34,'KAYIT LİSTESİ'!$B$4:$H$904,6,0)))</f>
        <v>MERSİN-MERSİN ÜNİVERSİTESİ</v>
      </c>
      <c r="O34" s="112">
        <v>1378</v>
      </c>
      <c r="P34" s="260">
        <v>3</v>
      </c>
      <c r="T34" s="217">
        <v>1222</v>
      </c>
      <c r="U34" s="218">
        <v>71</v>
      </c>
    </row>
    <row r="35" spans="1:21" s="18" customFormat="1" ht="31.5">
      <c r="A35" s="66">
        <v>28</v>
      </c>
      <c r="B35" s="261">
        <v>106</v>
      </c>
      <c r="C35" s="111">
        <v>35107</v>
      </c>
      <c r="D35" s="262" t="s">
        <v>1262</v>
      </c>
      <c r="E35" s="171" t="s">
        <v>1263</v>
      </c>
      <c r="F35" s="112">
        <v>1529</v>
      </c>
      <c r="G35" s="238">
        <v>1</v>
      </c>
      <c r="H35" s="21"/>
      <c r="I35" s="66">
        <v>4</v>
      </c>
      <c r="J35" s="200" t="s">
        <v>308</v>
      </c>
      <c r="K35" s="238">
        <f>IF(ISERROR(VLOOKUP(J35,'KAYIT LİSTESİ'!$B$4:$H$904,2,0)),"",(VLOOKUP(J35,'KAYIT LİSTESİ'!$B$4:$H$904,2,0)))</f>
        <v>76</v>
      </c>
      <c r="L35" s="111">
        <f>IF(ISERROR(VLOOKUP(J35,'KAYIT LİSTESİ'!$B$4:$H$904,4,0)),"",(VLOOKUP(J35,'KAYIT LİSTESİ'!$B$4:$H$904,4,0)))</f>
        <v>34706</v>
      </c>
      <c r="M35" s="201" t="str">
        <f>IF(ISERROR(VLOOKUP(J35,'KAYIT LİSTESİ'!$B$4:$H$904,5,0)),"",(VLOOKUP(J35,'KAYIT LİSTESİ'!$B$4:$H$904,5,0)))</f>
        <v>TUĞÇE SOLAK</v>
      </c>
      <c r="N35" s="201" t="str">
        <f>IF(ISERROR(VLOOKUP(J35,'KAYIT LİSTESİ'!$B$4:$H$904,6,0)),"",(VLOOKUP(J35,'KAYIT LİSTESİ'!$B$4:$H$904,6,0)))</f>
        <v>NİĞDE-NİĞDE ÜNİVERSİTESİ</v>
      </c>
      <c r="O35" s="112">
        <v>1458</v>
      </c>
      <c r="P35" s="260">
        <v>5</v>
      </c>
      <c r="T35" s="217">
        <v>1225</v>
      </c>
      <c r="U35" s="218">
        <v>70</v>
      </c>
    </row>
    <row r="36" spans="1:21" s="18" customFormat="1" ht="31.5">
      <c r="A36" s="66">
        <v>29</v>
      </c>
      <c r="B36" s="261">
        <v>231</v>
      </c>
      <c r="C36" s="111">
        <v>33396</v>
      </c>
      <c r="D36" s="262" t="s">
        <v>1415</v>
      </c>
      <c r="E36" s="171" t="s">
        <v>1497</v>
      </c>
      <c r="F36" s="112">
        <v>1555</v>
      </c>
      <c r="G36" s="238"/>
      <c r="H36" s="21"/>
      <c r="I36" s="66">
        <v>5</v>
      </c>
      <c r="J36" s="200" t="s">
        <v>309</v>
      </c>
      <c r="K36" s="238">
        <f>IF(ISERROR(VLOOKUP(J36,'KAYIT LİSTESİ'!$B$4:$H$904,2,0)),"",(VLOOKUP(J36,'KAYIT LİSTESİ'!$B$4:$H$904,2,0)))</f>
        <v>168</v>
      </c>
      <c r="L36" s="111">
        <f>IF(ISERROR(VLOOKUP(J36,'KAYIT LİSTESİ'!$B$4:$H$904,4,0)),"",(VLOOKUP(J36,'KAYIT LİSTESİ'!$B$4:$H$904,4,0)))</f>
        <v>34157</v>
      </c>
      <c r="M36" s="201" t="str">
        <f>IF(ISERROR(VLOOKUP(J36,'KAYIT LİSTESİ'!$B$4:$H$904,5,0)),"",(VLOOKUP(J36,'KAYIT LİSTESİ'!$B$4:$H$904,5,0)))</f>
        <v>GİZEM AKSOY</v>
      </c>
      <c r="N36" s="201" t="str">
        <f>IF(ISERROR(VLOOKUP(J36,'KAYIT LİSTESİ'!$B$4:$H$904,6,0)),"",(VLOOKUP(J36,'KAYIT LİSTESİ'!$B$4:$H$904,6,0)))</f>
        <v>İSTANBUL-İSTANBUL ÜNİVERSİTESİ</v>
      </c>
      <c r="O36" s="112">
        <v>1302</v>
      </c>
      <c r="P36" s="260">
        <v>2</v>
      </c>
      <c r="T36" s="217">
        <v>1228</v>
      </c>
      <c r="U36" s="218">
        <v>69</v>
      </c>
    </row>
    <row r="37" spans="1:21" s="18" customFormat="1" ht="31.5">
      <c r="A37" s="66">
        <v>30</v>
      </c>
      <c r="B37" s="261">
        <v>169</v>
      </c>
      <c r="C37" s="111">
        <v>34576</v>
      </c>
      <c r="D37" s="262" t="s">
        <v>1333</v>
      </c>
      <c r="E37" s="171" t="s">
        <v>1495</v>
      </c>
      <c r="F37" s="112">
        <v>1579</v>
      </c>
      <c r="G37" s="238"/>
      <c r="H37" s="21"/>
      <c r="I37" s="66">
        <v>6</v>
      </c>
      <c r="J37" s="200" t="s">
        <v>310</v>
      </c>
      <c r="K37" s="238">
        <f>IF(ISERROR(VLOOKUP(J37,'KAYIT LİSTESİ'!$B$4:$H$904,2,0)),"",(VLOOKUP(J37,'KAYIT LİSTESİ'!$B$4:$H$904,2,0)))</f>
        <v>208</v>
      </c>
      <c r="L37" s="111" t="str">
        <f>IF(ISERROR(VLOOKUP(J37,'KAYIT LİSTESİ'!$B$4:$H$904,4,0)),"",(VLOOKUP(J37,'KAYIT LİSTESİ'!$B$4:$H$904,4,0)))</f>
        <v>10.07.1994</v>
      </c>
      <c r="M37" s="201" t="str">
        <f>IF(ISERROR(VLOOKUP(J37,'KAYIT LİSTESİ'!$B$4:$H$904,5,0)),"",(VLOOKUP(J37,'KAYIT LİSTESİ'!$B$4:$H$904,5,0)))</f>
        <v>DOGA GUNDEM</v>
      </c>
      <c r="N37" s="201" t="str">
        <f>IF(ISERROR(VLOOKUP(J37,'KAYIT LİSTESİ'!$B$4:$H$904,6,0)),"",(VLOOKUP(J37,'KAYIT LİSTESİ'!$B$4:$H$904,6,0)))</f>
        <v>İSTANBUL-İSTANBUL TEKNİK ÜNİVERSİTESİ</v>
      </c>
      <c r="O37" s="112">
        <v>1404</v>
      </c>
      <c r="P37" s="260">
        <v>4</v>
      </c>
      <c r="T37" s="217">
        <v>1231</v>
      </c>
      <c r="U37" s="218">
        <v>68</v>
      </c>
    </row>
    <row r="38" spans="1:21" s="18" customFormat="1" ht="31.5">
      <c r="A38" s="66">
        <v>15</v>
      </c>
      <c r="B38" s="261">
        <v>32</v>
      </c>
      <c r="C38" s="111">
        <v>33646</v>
      </c>
      <c r="D38" s="262" t="s">
        <v>1178</v>
      </c>
      <c r="E38" s="171" t="s">
        <v>1490</v>
      </c>
      <c r="F38" s="112">
        <v>1581</v>
      </c>
      <c r="G38" s="238"/>
      <c r="H38" s="21"/>
      <c r="I38" s="230" t="s">
        <v>633</v>
      </c>
      <c r="J38" s="231"/>
      <c r="K38" s="231"/>
      <c r="L38" s="231"/>
      <c r="M38" s="234" t="s">
        <v>226</v>
      </c>
      <c r="N38" s="235" t="s">
        <v>1833</v>
      </c>
      <c r="O38" s="231"/>
      <c r="P38" s="232"/>
      <c r="T38" s="217">
        <v>1210</v>
      </c>
      <c r="U38" s="218">
        <v>75</v>
      </c>
    </row>
    <row r="39" spans="1:21" s="18" customFormat="1" ht="31.5">
      <c r="A39" s="66">
        <v>16</v>
      </c>
      <c r="B39" s="261">
        <v>255</v>
      </c>
      <c r="C39" s="111">
        <v>33097</v>
      </c>
      <c r="D39" s="262" t="s">
        <v>1454</v>
      </c>
      <c r="E39" s="171" t="s">
        <v>1455</v>
      </c>
      <c r="F39" s="112">
        <v>1961</v>
      </c>
      <c r="G39" s="238"/>
      <c r="H39" s="21"/>
      <c r="I39" s="43" t="s">
        <v>11</v>
      </c>
      <c r="J39" s="40" t="s">
        <v>87</v>
      </c>
      <c r="K39" s="40" t="s">
        <v>86</v>
      </c>
      <c r="L39" s="41" t="s">
        <v>12</v>
      </c>
      <c r="M39" s="42" t="s">
        <v>13</v>
      </c>
      <c r="N39" s="42" t="s">
        <v>295</v>
      </c>
      <c r="O39" s="40" t="s">
        <v>14</v>
      </c>
      <c r="P39" s="40" t="s">
        <v>27</v>
      </c>
      <c r="T39" s="217">
        <v>1213</v>
      </c>
      <c r="U39" s="218">
        <v>74</v>
      </c>
    </row>
    <row r="40" spans="1:21" s="18" customFormat="1" ht="31.5">
      <c r="A40" s="66" t="s">
        <v>1827</v>
      </c>
      <c r="B40" s="261">
        <v>275</v>
      </c>
      <c r="C40" s="111">
        <v>33974</v>
      </c>
      <c r="D40" s="262" t="s">
        <v>1450</v>
      </c>
      <c r="E40" s="171" t="s">
        <v>1451</v>
      </c>
      <c r="F40" s="432" t="s">
        <v>1828</v>
      </c>
      <c r="G40" s="238"/>
      <c r="H40" s="21"/>
      <c r="I40" s="66">
        <v>1</v>
      </c>
      <c r="J40" s="200" t="s">
        <v>452</v>
      </c>
      <c r="K40" s="238">
        <f>IF(ISERROR(VLOOKUP(J40,'KAYIT LİSTESİ'!$B$4:$H$904,2,0)),"",(VLOOKUP(J40,'KAYIT LİSTESİ'!$B$4:$H$904,2,0)))</f>
        <v>106</v>
      </c>
      <c r="L40" s="111">
        <f>IF(ISERROR(VLOOKUP(J40,'KAYIT LİSTESİ'!$B$4:$H$904,4,0)),"",(VLOOKUP(J40,'KAYIT LİSTESİ'!$B$4:$H$904,4,0)))</f>
        <v>35107</v>
      </c>
      <c r="M40" s="201" t="str">
        <f>IF(ISERROR(VLOOKUP(J40,'KAYIT LİSTESİ'!$B$4:$H$904,5,0)),"",(VLOOKUP(J40,'KAYIT LİSTESİ'!$B$4:$H$904,5,0)))</f>
        <v>TÜLAY OKURLU</v>
      </c>
      <c r="N40" s="201" t="str">
        <f>IF(ISERROR(VLOOKUP(J40,'KAYIT LİSTESİ'!$B$4:$H$904,6,0)),"",(VLOOKUP(J40,'KAYIT LİSTESİ'!$B$4:$H$904,6,0)))</f>
        <v>ARDAHAN-ARDAHAN ÜNİVERSİTESİ</v>
      </c>
      <c r="O40" s="112">
        <v>1529</v>
      </c>
      <c r="P40" s="260">
        <v>2</v>
      </c>
      <c r="T40" s="217">
        <v>1216</v>
      </c>
      <c r="U40" s="218">
        <v>73</v>
      </c>
    </row>
    <row r="41" spans="1:21" s="18" customFormat="1" ht="31.5">
      <c r="A41" s="66" t="s">
        <v>1827</v>
      </c>
      <c r="B41" s="261">
        <v>184</v>
      </c>
      <c r="C41" s="111">
        <v>34363</v>
      </c>
      <c r="D41" s="262" t="s">
        <v>1348</v>
      </c>
      <c r="E41" s="171" t="s">
        <v>1349</v>
      </c>
      <c r="F41" s="112" t="s">
        <v>1826</v>
      </c>
      <c r="G41" s="238"/>
      <c r="H41" s="21"/>
      <c r="I41" s="66">
        <v>2</v>
      </c>
      <c r="J41" s="200" t="s">
        <v>453</v>
      </c>
      <c r="K41" s="238">
        <f>IF(ISERROR(VLOOKUP(J41,'KAYIT LİSTESİ'!$B$4:$H$904,2,0)),"",(VLOOKUP(J41,'KAYIT LİSTESİ'!$B$4:$H$904,2,0)))</f>
        <v>157</v>
      </c>
      <c r="L41" s="111">
        <f>IF(ISERROR(VLOOKUP(J41,'KAYIT LİSTESİ'!$B$4:$H$904,4,0)),"",(VLOOKUP(J41,'KAYIT LİSTESİ'!$B$4:$H$904,4,0)))</f>
        <v>34403</v>
      </c>
      <c r="M41" s="201" t="str">
        <f>IF(ISERROR(VLOOKUP(J41,'KAYIT LİSTESİ'!$B$4:$H$904,5,0)),"",(VLOOKUP(J41,'KAYIT LİSTESİ'!$B$4:$H$904,5,0)))</f>
        <v>NESRİN KEZİK</v>
      </c>
      <c r="N41" s="201" t="str">
        <f>IF(ISERROR(VLOOKUP(J41,'KAYIT LİSTESİ'!$B$4:$H$904,6,0)),"",(VLOOKUP(J41,'KAYIT LİSTESİ'!$B$4:$H$904,6,0)))</f>
        <v>ERZİNCAN-ERZİNCAN ÜNİVERSİTESİ</v>
      </c>
      <c r="O41" s="112">
        <v>1452</v>
      </c>
      <c r="P41" s="260">
        <v>1</v>
      </c>
      <c r="T41" s="217">
        <v>1219</v>
      </c>
      <c r="U41" s="218">
        <v>72</v>
      </c>
    </row>
    <row r="42" spans="1:21" s="18" customFormat="1" ht="31.5">
      <c r="A42" s="66" t="s">
        <v>1827</v>
      </c>
      <c r="B42" s="261">
        <v>3</v>
      </c>
      <c r="C42" s="111">
        <v>35106</v>
      </c>
      <c r="D42" s="262" t="s">
        <v>1149</v>
      </c>
      <c r="E42" s="171" t="s">
        <v>1150</v>
      </c>
      <c r="F42" s="112" t="s">
        <v>1826</v>
      </c>
      <c r="G42" s="238"/>
      <c r="H42" s="21"/>
      <c r="I42" s="66">
        <v>3</v>
      </c>
      <c r="J42" s="200" t="s">
        <v>454</v>
      </c>
      <c r="K42" s="238">
        <f>IF(ISERROR(VLOOKUP(J42,'KAYIT LİSTESİ'!$B$4:$H$904,2,0)),"",(VLOOKUP(J42,'KAYIT LİSTESİ'!$B$4:$H$904,2,0)))</f>
        <v>184</v>
      </c>
      <c r="L42" s="111">
        <f>IF(ISERROR(VLOOKUP(J42,'KAYIT LİSTESİ'!$B$4:$H$904,4,0)),"",(VLOOKUP(J42,'KAYIT LİSTESİ'!$B$4:$H$904,4,0)))</f>
        <v>34363</v>
      </c>
      <c r="M42" s="201" t="str">
        <f>IF(ISERROR(VLOOKUP(J42,'KAYIT LİSTESİ'!$B$4:$H$904,5,0)),"",(VLOOKUP(J42,'KAYIT LİSTESİ'!$B$4:$H$904,5,0)))</f>
        <v>BURCU ÖZTÜRK</v>
      </c>
      <c r="N42" s="201" t="str">
        <f>IF(ISERROR(VLOOKUP(J42,'KAYIT LİSTESİ'!$B$4:$H$904,6,0)),"",(VLOOKUP(J42,'KAYIT LİSTESİ'!$B$4:$H$904,6,0)))</f>
        <v>İSTANBUL-KADİR HAS ÜNİVERSİTESİ</v>
      </c>
      <c r="O42" s="112" t="s">
        <v>1826</v>
      </c>
      <c r="P42" s="260" t="s">
        <v>1827</v>
      </c>
      <c r="T42" s="217">
        <v>1222</v>
      </c>
      <c r="U42" s="218">
        <v>71</v>
      </c>
    </row>
    <row r="43" spans="1:21" s="18" customFormat="1" ht="31.5">
      <c r="A43" s="66"/>
      <c r="B43" s="261" t="s">
        <v>1155</v>
      </c>
      <c r="C43" s="111" t="s">
        <v>1155</v>
      </c>
      <c r="D43" s="262" t="s">
        <v>1155</v>
      </c>
      <c r="E43" s="171" t="s">
        <v>1155</v>
      </c>
      <c r="F43" s="112"/>
      <c r="G43" s="238"/>
      <c r="H43" s="21"/>
      <c r="I43" s="66">
        <v>4</v>
      </c>
      <c r="J43" s="200" t="s">
        <v>455</v>
      </c>
      <c r="K43" s="238">
        <f>IF(ISERROR(VLOOKUP(J43,'KAYIT LİSTESİ'!$B$4:$H$904,2,0)),"",(VLOOKUP(J43,'KAYIT LİSTESİ'!$B$4:$H$904,2,0)))</f>
        <v>275</v>
      </c>
      <c r="L43" s="111">
        <f>IF(ISERROR(VLOOKUP(J43,'KAYIT LİSTESİ'!$B$4:$H$904,4,0)),"",(VLOOKUP(J43,'KAYIT LİSTESİ'!$B$4:$H$904,4,0)))</f>
        <v>33974</v>
      </c>
      <c r="M43" s="201" t="str">
        <f>IF(ISERROR(VLOOKUP(J43,'KAYIT LİSTESİ'!$B$4:$H$904,5,0)),"",(VLOOKUP(J43,'KAYIT LİSTESİ'!$B$4:$H$904,5,0)))</f>
        <v>EZGİ SAYİR</v>
      </c>
      <c r="N43" s="201" t="str">
        <f>IF(ISERROR(VLOOKUP(J43,'KAYIT LİSTESİ'!$B$4:$H$904,6,0)),"",(VLOOKUP(J43,'KAYIT LİSTESİ'!$B$4:$H$904,6,0)))</f>
        <v>SAMSUN-SAMSUN 19 MAYIS ÜNİVERSİTESİ</v>
      </c>
      <c r="O43" s="432" t="s">
        <v>1828</v>
      </c>
      <c r="P43" s="260" t="s">
        <v>1827</v>
      </c>
      <c r="T43" s="217">
        <v>1225</v>
      </c>
      <c r="U43" s="218">
        <v>70</v>
      </c>
    </row>
    <row r="44" spans="1:21" s="18" customFormat="1" ht="31.5">
      <c r="A44" s="66"/>
      <c r="B44" s="261"/>
      <c r="C44" s="111"/>
      <c r="D44" s="262"/>
      <c r="E44" s="171"/>
      <c r="F44" s="112"/>
      <c r="G44" s="238"/>
      <c r="H44" s="21"/>
      <c r="I44" s="66">
        <v>5</v>
      </c>
      <c r="J44" s="200" t="s">
        <v>456</v>
      </c>
      <c r="K44" s="238">
        <f>IF(ISERROR(VLOOKUP(J44,'KAYIT LİSTESİ'!$B$4:$H$904,2,0)),"",(VLOOKUP(J44,'KAYIT LİSTESİ'!$B$4:$H$904,2,0)))</f>
        <v>255</v>
      </c>
      <c r="L44" s="111">
        <f>IF(ISERROR(VLOOKUP(J44,'KAYIT LİSTESİ'!$B$4:$H$904,4,0)),"",(VLOOKUP(J44,'KAYIT LİSTESİ'!$B$4:$H$904,4,0)))</f>
        <v>33097</v>
      </c>
      <c r="M44" s="201" t="str">
        <f>IF(ISERROR(VLOOKUP(J44,'KAYIT LİSTESİ'!$B$4:$H$904,5,0)),"",(VLOOKUP(J44,'KAYIT LİSTESİ'!$B$4:$H$904,5,0)))</f>
        <v>FİLİZ KAYDU</v>
      </c>
      <c r="N44" s="201" t="str">
        <f>IF(ISERROR(VLOOKUP(J44,'KAYIT LİSTESİ'!$B$4:$H$904,6,0)),"",(VLOOKUP(J44,'KAYIT LİSTESİ'!$B$4:$H$904,6,0)))</f>
        <v>DİYARBAKIR-DİCLE ÜNİVERSİTESİ</v>
      </c>
      <c r="O44" s="112">
        <v>1961</v>
      </c>
      <c r="P44" s="260">
        <v>4</v>
      </c>
      <c r="T44" s="217">
        <v>1228</v>
      </c>
      <c r="U44" s="218">
        <v>69</v>
      </c>
    </row>
    <row r="45" spans="1:21" s="18" customFormat="1" ht="31.5">
      <c r="A45" s="66"/>
      <c r="B45" s="261"/>
      <c r="C45" s="111"/>
      <c r="D45" s="262"/>
      <c r="E45" s="171"/>
      <c r="F45" s="112"/>
      <c r="G45" s="238"/>
      <c r="H45" s="21"/>
      <c r="I45" s="66">
        <v>6</v>
      </c>
      <c r="J45" s="200" t="s">
        <v>457</v>
      </c>
      <c r="K45" s="238">
        <f>IF(ISERROR(VLOOKUP(J45,'KAYIT LİSTESİ'!$B$4:$H$904,2,0)),"",(VLOOKUP(J45,'KAYIT LİSTESİ'!$B$4:$H$904,2,0)))</f>
        <v>32</v>
      </c>
      <c r="L45" s="111">
        <f>IF(ISERROR(VLOOKUP(J45,'KAYIT LİSTESİ'!$B$4:$H$904,4,0)),"",(VLOOKUP(J45,'KAYIT LİSTESİ'!$B$4:$H$904,4,0)))</f>
        <v>33646</v>
      </c>
      <c r="M45" s="201" t="str">
        <f>IF(ISERROR(VLOOKUP(J45,'KAYIT LİSTESİ'!$B$4:$H$904,5,0)),"",(VLOOKUP(J45,'KAYIT LİSTESİ'!$B$4:$H$904,5,0)))</f>
        <v>GÖZDE ALTINSARI</v>
      </c>
      <c r="N45" s="201" t="str">
        <f>IF(ISERROR(VLOOKUP(J45,'KAYIT LİSTESİ'!$B$4:$H$904,6,0)),"",(VLOOKUP(J45,'KAYIT LİSTESİ'!$B$4:$H$904,6,0)))</f>
        <v>BURSA-ULUDAĞ ÜNİVERSİTESİ FERDİ</v>
      </c>
      <c r="O45" s="112">
        <v>1581</v>
      </c>
      <c r="P45" s="260">
        <v>3</v>
      </c>
      <c r="T45" s="217">
        <v>1231</v>
      </c>
      <c r="U45" s="218">
        <v>68</v>
      </c>
    </row>
    <row r="46" spans="1:21" s="18" customFormat="1" ht="18">
      <c r="A46" s="66"/>
      <c r="B46" s="261"/>
      <c r="C46" s="111"/>
      <c r="D46" s="262"/>
      <c r="E46" s="171"/>
      <c r="F46" s="112"/>
      <c r="G46" s="238"/>
      <c r="H46" s="21"/>
      <c r="I46" s="230" t="s">
        <v>634</v>
      </c>
      <c r="J46" s="231"/>
      <c r="K46" s="231"/>
      <c r="L46" s="231"/>
      <c r="M46" s="234" t="s">
        <v>226</v>
      </c>
      <c r="N46" s="235" t="s">
        <v>1834</v>
      </c>
      <c r="O46" s="231"/>
      <c r="P46" s="232"/>
      <c r="T46" s="217">
        <v>1210</v>
      </c>
      <c r="U46" s="218">
        <v>75</v>
      </c>
    </row>
    <row r="47" spans="1:21" s="18" customFormat="1" ht="25.5">
      <c r="A47" s="66"/>
      <c r="B47" s="261"/>
      <c r="C47" s="111"/>
      <c r="D47" s="262"/>
      <c r="E47" s="171"/>
      <c r="F47" s="112"/>
      <c r="G47" s="238"/>
      <c r="H47" s="21"/>
      <c r="I47" s="43" t="s">
        <v>11</v>
      </c>
      <c r="J47" s="40" t="s">
        <v>87</v>
      </c>
      <c r="K47" s="40" t="s">
        <v>86</v>
      </c>
      <c r="L47" s="41" t="s">
        <v>12</v>
      </c>
      <c r="M47" s="42" t="s">
        <v>13</v>
      </c>
      <c r="N47" s="42" t="s">
        <v>295</v>
      </c>
      <c r="O47" s="40" t="s">
        <v>14</v>
      </c>
      <c r="P47" s="40" t="s">
        <v>27</v>
      </c>
      <c r="T47" s="217">
        <v>1213</v>
      </c>
      <c r="U47" s="218">
        <v>74</v>
      </c>
    </row>
    <row r="48" spans="1:21" s="18" customFormat="1" ht="31.5">
      <c r="A48" s="541" t="s">
        <v>1839</v>
      </c>
      <c r="B48" s="542"/>
      <c r="C48" s="542"/>
      <c r="D48" s="542"/>
      <c r="E48" s="542"/>
      <c r="F48" s="542"/>
      <c r="G48" s="543"/>
      <c r="H48" s="21"/>
      <c r="I48" s="66">
        <v>1</v>
      </c>
      <c r="J48" s="200" t="s">
        <v>458</v>
      </c>
      <c r="K48" s="238">
        <f>IF(ISERROR(VLOOKUP(J48,'KAYIT LİSTESİ'!$B$4:$H$904,2,0)),"",(VLOOKUP(J48,'KAYIT LİSTESİ'!$B$4:$H$904,2,0)))</f>
        <v>404</v>
      </c>
      <c r="L48" s="111">
        <f>IF(ISERROR(VLOOKUP(J48,'KAYIT LİSTESİ'!$B$4:$H$904,4,0)),"",(VLOOKUP(J48,'KAYIT LİSTESİ'!$B$4:$H$904,4,0)))</f>
        <v>34631</v>
      </c>
      <c r="M48" s="201" t="str">
        <f>IF(ISERROR(VLOOKUP(J48,'KAYIT LİSTESİ'!$B$4:$H$904,5,0)),"",(VLOOKUP(J48,'KAYIT LİSTESİ'!$B$4:$H$904,5,0)))</f>
        <v xml:space="preserve">ÖZNUR YÜKSEL </v>
      </c>
      <c r="N48" s="201" t="str">
        <f>IF(ISERROR(VLOOKUP(J48,'KAYIT LİSTESİ'!$B$4:$H$904,6,0)),"",(VLOOKUP(J48,'KAYIT LİSTESİ'!$B$4:$H$904,6,0)))</f>
        <v>ANKARA-ANKARA ÜNİVERSİTESİ FERDİ</v>
      </c>
      <c r="O48" s="112">
        <v>1406</v>
      </c>
      <c r="P48" s="260">
        <v>1</v>
      </c>
      <c r="T48" s="217">
        <v>1216</v>
      </c>
      <c r="U48" s="218">
        <v>73</v>
      </c>
    </row>
    <row r="49" spans="1:21" s="18" customFormat="1" ht="31.5">
      <c r="A49" s="544"/>
      <c r="B49" s="545"/>
      <c r="C49" s="545"/>
      <c r="D49" s="545"/>
      <c r="E49" s="545"/>
      <c r="F49" s="545"/>
      <c r="G49" s="546"/>
      <c r="H49" s="21"/>
      <c r="I49" s="66">
        <v>2</v>
      </c>
      <c r="J49" s="200" t="s">
        <v>459</v>
      </c>
      <c r="K49" s="238">
        <f>IF(ISERROR(VLOOKUP(J49,'KAYIT LİSTESİ'!$B$4:$H$904,2,0)),"",(VLOOKUP(J49,'KAYIT LİSTESİ'!$B$4:$H$904,2,0)))</f>
        <v>405</v>
      </c>
      <c r="L49" s="111">
        <f>IF(ISERROR(VLOOKUP(J49,'KAYIT LİSTESİ'!$B$4:$H$904,4,0)),"",(VLOOKUP(J49,'KAYIT LİSTESİ'!$B$4:$H$904,4,0)))</f>
        <v>35019</v>
      </c>
      <c r="M49" s="201" t="str">
        <f>IF(ISERROR(VLOOKUP(J49,'KAYIT LİSTESİ'!$B$4:$H$904,5,0)),"",(VLOOKUP(J49,'KAYIT LİSTESİ'!$B$4:$H$904,5,0)))</f>
        <v>GİZEM GENÇ</v>
      </c>
      <c r="N49" s="201" t="str">
        <f>IF(ISERROR(VLOOKUP(J49,'KAYIT LİSTESİ'!$B$4:$H$904,6,0)),"",(VLOOKUP(J49,'KAYIT LİSTESİ'!$B$4:$H$904,6,0)))</f>
        <v>ANKARA-ANKARA ÜNİVERSİTESİ FERDİ</v>
      </c>
      <c r="O49" s="112">
        <v>1477</v>
      </c>
      <c r="P49" s="260">
        <v>4</v>
      </c>
      <c r="T49" s="217">
        <v>1219</v>
      </c>
      <c r="U49" s="218">
        <v>72</v>
      </c>
    </row>
    <row r="50" spans="1:21" s="18" customFormat="1" ht="31.5">
      <c r="A50" s="66"/>
      <c r="B50" s="261"/>
      <c r="C50" s="111"/>
      <c r="D50" s="262"/>
      <c r="E50" s="171"/>
      <c r="F50" s="112"/>
      <c r="G50" s="238"/>
      <c r="H50" s="21"/>
      <c r="I50" s="66">
        <v>3</v>
      </c>
      <c r="J50" s="200" t="s">
        <v>460</v>
      </c>
      <c r="K50" s="238">
        <f>IF(ISERROR(VLOOKUP(J50,'KAYIT LİSTESİ'!$B$4:$H$904,2,0)),"",(VLOOKUP(J50,'KAYIT LİSTESİ'!$B$4:$H$904,2,0)))</f>
        <v>407</v>
      </c>
      <c r="L50" s="111">
        <f>IF(ISERROR(VLOOKUP(J50,'KAYIT LİSTESİ'!$B$4:$H$904,4,0)),"",(VLOOKUP(J50,'KAYIT LİSTESİ'!$B$4:$H$904,4,0)))</f>
        <v>34582</v>
      </c>
      <c r="M50" s="201" t="str">
        <f>IF(ISERROR(VLOOKUP(J50,'KAYIT LİSTESİ'!$B$4:$H$904,5,0)),"",(VLOOKUP(J50,'KAYIT LİSTESİ'!$B$4:$H$904,5,0)))</f>
        <v>CANSU İLHAN</v>
      </c>
      <c r="N50" s="201" t="str">
        <f>IF(ISERROR(VLOOKUP(J50,'KAYIT LİSTESİ'!$B$4:$H$904,6,0)),"",(VLOOKUP(J50,'KAYIT LİSTESİ'!$B$4:$H$904,6,0)))</f>
        <v>İSTANBUL-İSTANBUL ÜNİVERSİTESİ FERDİ</v>
      </c>
      <c r="O50" s="112">
        <v>1428</v>
      </c>
      <c r="P50" s="260">
        <v>2</v>
      </c>
      <c r="T50" s="217">
        <v>1222</v>
      </c>
      <c r="U50" s="218">
        <v>71</v>
      </c>
    </row>
    <row r="51" spans="1:21" s="18" customFormat="1" ht="31.5">
      <c r="A51" s="66"/>
      <c r="B51" s="261"/>
      <c r="C51" s="111"/>
      <c r="D51" s="262"/>
      <c r="E51" s="171"/>
      <c r="F51" s="112"/>
      <c r="G51" s="238"/>
      <c r="H51" s="21"/>
      <c r="I51" s="66">
        <v>4</v>
      </c>
      <c r="J51" s="200" t="s">
        <v>461</v>
      </c>
      <c r="K51" s="238">
        <f>IF(ISERROR(VLOOKUP(J51,'KAYIT LİSTESİ'!$B$4:$H$904,2,0)),"",(VLOOKUP(J51,'KAYIT LİSTESİ'!$B$4:$H$904,2,0)))</f>
        <v>169</v>
      </c>
      <c r="L51" s="111">
        <f>IF(ISERROR(VLOOKUP(J51,'KAYIT LİSTESİ'!$B$4:$H$904,4,0)),"",(VLOOKUP(J51,'KAYIT LİSTESİ'!$B$4:$H$904,4,0)))</f>
        <v>34576</v>
      </c>
      <c r="M51" s="201" t="str">
        <f>IF(ISERROR(VLOOKUP(J51,'KAYIT LİSTESİ'!$B$4:$H$904,5,0)),"",(VLOOKUP(J51,'KAYIT LİSTESİ'!$B$4:$H$904,5,0)))</f>
        <v>NESLİHAN DEMİR</v>
      </c>
      <c r="N51" s="201" t="str">
        <f>IF(ISERROR(VLOOKUP(J51,'KAYIT LİSTESİ'!$B$4:$H$904,6,0)),"",(VLOOKUP(J51,'KAYIT LİSTESİ'!$B$4:$H$904,6,0)))</f>
        <v>İSTANBUL-İSTANBUL ÜNİVERSİTESİ FERDİ</v>
      </c>
      <c r="O51" s="112">
        <v>1579</v>
      </c>
      <c r="P51" s="260">
        <v>6</v>
      </c>
      <c r="T51" s="217">
        <v>1225</v>
      </c>
      <c r="U51" s="218">
        <v>70</v>
      </c>
    </row>
    <row r="52" spans="1:21" s="18" customFormat="1" ht="31.5">
      <c r="A52" s="66"/>
      <c r="B52" s="261"/>
      <c r="C52" s="111"/>
      <c r="D52" s="262"/>
      <c r="E52" s="171"/>
      <c r="F52" s="112"/>
      <c r="G52" s="238"/>
      <c r="H52" s="21"/>
      <c r="I52" s="66">
        <v>5</v>
      </c>
      <c r="J52" s="200" t="s">
        <v>462</v>
      </c>
      <c r="K52" s="238">
        <f>IF(ISERROR(VLOOKUP(J52,'KAYIT LİSTESİ'!$B$4:$H$904,2,0)),"",(VLOOKUP(J52,'KAYIT LİSTESİ'!$B$4:$H$904,2,0)))</f>
        <v>408</v>
      </c>
      <c r="L52" s="111">
        <f>IF(ISERROR(VLOOKUP(J52,'KAYIT LİSTESİ'!$B$4:$H$904,4,0)),"",(VLOOKUP(J52,'KAYIT LİSTESİ'!$B$4:$H$904,4,0)))</f>
        <v>34714</v>
      </c>
      <c r="M52" s="201" t="str">
        <f>IF(ISERROR(VLOOKUP(J52,'KAYIT LİSTESİ'!$B$4:$H$904,5,0)),"",(VLOOKUP(J52,'KAYIT LİSTESİ'!$B$4:$H$904,5,0)))</f>
        <v>DİLEK KALELİ</v>
      </c>
      <c r="N52" s="201" t="str">
        <f>IF(ISERROR(VLOOKUP(J52,'KAYIT LİSTESİ'!$B$4:$H$904,6,0)),"",(VLOOKUP(J52,'KAYIT LİSTESİ'!$B$4:$H$904,6,0)))</f>
        <v>İSTANBUL-İSTANBUL ÜNİVERSİTESİ FERDİ</v>
      </c>
      <c r="O52" s="112">
        <v>1450</v>
      </c>
      <c r="P52" s="260">
        <v>3</v>
      </c>
      <c r="T52" s="217">
        <v>1228</v>
      </c>
      <c r="U52" s="218">
        <v>69</v>
      </c>
    </row>
    <row r="53" spans="1:21" s="18" customFormat="1" ht="31.5">
      <c r="A53" s="66"/>
      <c r="B53" s="261"/>
      <c r="C53" s="111"/>
      <c r="D53" s="262"/>
      <c r="E53" s="171"/>
      <c r="F53" s="112"/>
      <c r="G53" s="238"/>
      <c r="H53" s="21"/>
      <c r="I53" s="66">
        <v>6</v>
      </c>
      <c r="J53" s="200" t="s">
        <v>463</v>
      </c>
      <c r="K53" s="238">
        <f>IF(ISERROR(VLOOKUP(J53,'KAYIT LİSTESİ'!$B$4:$H$904,2,0)),"",(VLOOKUP(J53,'KAYIT LİSTESİ'!$B$4:$H$904,2,0)))</f>
        <v>231</v>
      </c>
      <c r="L53" s="111">
        <f>IF(ISERROR(VLOOKUP(J53,'KAYIT LİSTESİ'!$B$4:$H$904,4,0)),"",(VLOOKUP(J53,'KAYIT LİSTESİ'!$B$4:$H$904,4,0)))</f>
        <v>33396</v>
      </c>
      <c r="M53" s="201" t="str">
        <f>IF(ISERROR(VLOOKUP(J53,'KAYIT LİSTESİ'!$B$4:$H$904,5,0)),"",(VLOOKUP(J53,'KAYIT LİSTESİ'!$B$4:$H$904,5,0)))</f>
        <v>BURCU AYAZ</v>
      </c>
      <c r="N53" s="201" t="str">
        <f>IF(ISERROR(VLOOKUP(J53,'KAYIT LİSTESİ'!$B$4:$H$904,6,0)),"",(VLOOKUP(J53,'KAYIT LİSTESİ'!$B$4:$H$904,6,0)))</f>
        <v>İSTANBUL-BOĞAZİÇİ ÜNİVERSİTESİ FERDİ</v>
      </c>
      <c r="O53" s="112">
        <v>1555</v>
      </c>
      <c r="P53" s="260">
        <v>5</v>
      </c>
      <c r="T53" s="217">
        <v>1231</v>
      </c>
      <c r="U53" s="218">
        <v>68</v>
      </c>
    </row>
    <row r="54" spans="1:21" ht="14.25" customHeight="1">
      <c r="A54" s="25" t="s">
        <v>18</v>
      </c>
      <c r="B54" s="25"/>
      <c r="C54" s="25"/>
      <c r="D54" s="51"/>
      <c r="E54" s="44" t="s">
        <v>0</v>
      </c>
      <c r="F54" s="39" t="s">
        <v>1</v>
      </c>
      <c r="G54" s="22"/>
      <c r="H54" s="26" t="s">
        <v>2</v>
      </c>
      <c r="I54" s="26"/>
      <c r="J54" s="26"/>
      <c r="K54" s="26"/>
      <c r="M54" s="47" t="s">
        <v>3</v>
      </c>
      <c r="N54" s="48" t="s">
        <v>3</v>
      </c>
      <c r="O54" s="22" t="s">
        <v>3</v>
      </c>
      <c r="P54" s="25"/>
      <c r="Q54" s="27"/>
      <c r="T54" s="217">
        <v>1280</v>
      </c>
      <c r="U54" s="218">
        <v>54</v>
      </c>
    </row>
    <row r="55" spans="1:21">
      <c r="T55" s="217">
        <v>1285</v>
      </c>
      <c r="U55" s="218">
        <v>53</v>
      </c>
    </row>
    <row r="56" spans="1:21">
      <c r="T56" s="217">
        <v>1290</v>
      </c>
      <c r="U56" s="218">
        <v>52</v>
      </c>
    </row>
    <row r="57" spans="1:21">
      <c r="T57" s="217">
        <v>1295</v>
      </c>
      <c r="U57" s="218">
        <v>51</v>
      </c>
    </row>
    <row r="58" spans="1:21">
      <c r="T58" s="217">
        <v>1300</v>
      </c>
      <c r="U58" s="218">
        <v>50</v>
      </c>
    </row>
    <row r="59" spans="1:21">
      <c r="T59" s="217">
        <v>1305</v>
      </c>
      <c r="U59" s="218">
        <v>49</v>
      </c>
    </row>
    <row r="60" spans="1:21">
      <c r="T60" s="217">
        <v>1310</v>
      </c>
      <c r="U60" s="218">
        <v>48</v>
      </c>
    </row>
    <row r="61" spans="1:21">
      <c r="T61" s="217">
        <v>1315</v>
      </c>
      <c r="U61" s="218">
        <v>47</v>
      </c>
    </row>
    <row r="62" spans="1:21">
      <c r="T62" s="217">
        <v>1320</v>
      </c>
      <c r="U62" s="218">
        <v>46</v>
      </c>
    </row>
    <row r="63" spans="1:21">
      <c r="T63" s="217">
        <v>1325</v>
      </c>
      <c r="U63" s="218">
        <v>45</v>
      </c>
    </row>
    <row r="64" spans="1:21">
      <c r="T64" s="217">
        <v>1330</v>
      </c>
      <c r="U64" s="218">
        <v>44</v>
      </c>
    </row>
    <row r="65" spans="20:21">
      <c r="T65" s="217">
        <v>1335</v>
      </c>
      <c r="U65" s="218">
        <v>43</v>
      </c>
    </row>
    <row r="66" spans="20:21">
      <c r="T66" s="217">
        <v>1340</v>
      </c>
      <c r="U66" s="218">
        <v>42</v>
      </c>
    </row>
    <row r="67" spans="20:21">
      <c r="T67" s="217">
        <v>1345</v>
      </c>
      <c r="U67" s="218">
        <v>41</v>
      </c>
    </row>
    <row r="68" spans="20:21">
      <c r="T68" s="217">
        <v>1350</v>
      </c>
      <c r="U68" s="218">
        <v>40</v>
      </c>
    </row>
    <row r="69" spans="20:21">
      <c r="T69" s="217">
        <v>1355</v>
      </c>
      <c r="U69" s="218">
        <v>39</v>
      </c>
    </row>
    <row r="70" spans="20:21">
      <c r="T70" s="217">
        <v>1365</v>
      </c>
      <c r="U70" s="218">
        <v>38</v>
      </c>
    </row>
    <row r="71" spans="20:21">
      <c r="T71" s="217">
        <v>1375</v>
      </c>
      <c r="U71" s="218">
        <v>37</v>
      </c>
    </row>
    <row r="72" spans="20:21">
      <c r="T72" s="217">
        <v>1385</v>
      </c>
      <c r="U72" s="218">
        <v>36</v>
      </c>
    </row>
    <row r="73" spans="20:21">
      <c r="T73" s="217">
        <v>1395</v>
      </c>
      <c r="U73" s="218">
        <v>35</v>
      </c>
    </row>
    <row r="74" spans="20:21">
      <c r="T74" s="217">
        <v>1405</v>
      </c>
      <c r="U74" s="218">
        <v>34</v>
      </c>
    </row>
    <row r="75" spans="20:21">
      <c r="T75" s="217">
        <v>1415</v>
      </c>
      <c r="U75" s="218">
        <v>33</v>
      </c>
    </row>
    <row r="76" spans="20:21">
      <c r="T76" s="217">
        <v>1425</v>
      </c>
      <c r="U76" s="218">
        <v>32</v>
      </c>
    </row>
    <row r="77" spans="20:21">
      <c r="T77" s="217">
        <v>1435</v>
      </c>
      <c r="U77" s="218">
        <v>31</v>
      </c>
    </row>
    <row r="78" spans="20:21">
      <c r="T78" s="217">
        <v>1445</v>
      </c>
      <c r="U78" s="218">
        <v>30</v>
      </c>
    </row>
    <row r="79" spans="20:21">
      <c r="T79" s="217">
        <v>1455</v>
      </c>
      <c r="U79" s="218">
        <v>29</v>
      </c>
    </row>
    <row r="80" spans="20:21">
      <c r="T80" s="217">
        <v>1465</v>
      </c>
      <c r="U80" s="218">
        <v>28</v>
      </c>
    </row>
    <row r="81" spans="20:21">
      <c r="T81" s="217">
        <v>1475</v>
      </c>
      <c r="U81" s="218">
        <v>27</v>
      </c>
    </row>
    <row r="82" spans="20:21">
      <c r="T82" s="217">
        <v>1485</v>
      </c>
      <c r="U82" s="218">
        <v>26</v>
      </c>
    </row>
    <row r="83" spans="20:21">
      <c r="T83" s="217">
        <v>1495</v>
      </c>
      <c r="U83" s="218">
        <v>25</v>
      </c>
    </row>
    <row r="84" spans="20:21">
      <c r="T84" s="217">
        <v>1505</v>
      </c>
      <c r="U84" s="218">
        <v>24</v>
      </c>
    </row>
    <row r="85" spans="20:21">
      <c r="T85" s="217">
        <v>1515</v>
      </c>
      <c r="U85" s="218">
        <v>23</v>
      </c>
    </row>
    <row r="86" spans="20:21">
      <c r="T86" s="217">
        <v>1525</v>
      </c>
      <c r="U86" s="218">
        <v>22</v>
      </c>
    </row>
    <row r="87" spans="20:21">
      <c r="T87" s="217">
        <v>1535</v>
      </c>
      <c r="U87" s="218">
        <v>21</v>
      </c>
    </row>
    <row r="88" spans="20:21">
      <c r="T88" s="217">
        <v>1545</v>
      </c>
      <c r="U88" s="218">
        <v>20</v>
      </c>
    </row>
    <row r="89" spans="20:21">
      <c r="T89" s="217">
        <v>1555</v>
      </c>
      <c r="U89" s="218">
        <v>19</v>
      </c>
    </row>
    <row r="90" spans="20:21">
      <c r="T90" s="217">
        <v>1565</v>
      </c>
      <c r="U90" s="218">
        <v>18</v>
      </c>
    </row>
    <row r="91" spans="20:21">
      <c r="T91" s="217">
        <v>1575</v>
      </c>
      <c r="U91" s="218">
        <v>17</v>
      </c>
    </row>
    <row r="92" spans="20:21">
      <c r="T92" s="217">
        <v>1585</v>
      </c>
      <c r="U92" s="218">
        <v>16</v>
      </c>
    </row>
    <row r="93" spans="20:21">
      <c r="T93" s="217">
        <v>1595</v>
      </c>
      <c r="U93" s="218">
        <v>15</v>
      </c>
    </row>
    <row r="94" spans="20:21">
      <c r="T94" s="217">
        <v>1605</v>
      </c>
      <c r="U94" s="218">
        <v>14</v>
      </c>
    </row>
    <row r="95" spans="20:21">
      <c r="T95" s="217">
        <v>1615</v>
      </c>
      <c r="U95" s="218">
        <v>13</v>
      </c>
    </row>
    <row r="96" spans="20:21">
      <c r="T96" s="217">
        <v>1625</v>
      </c>
      <c r="U96" s="218">
        <v>12</v>
      </c>
    </row>
    <row r="97" spans="20:21">
      <c r="T97" s="217">
        <v>1645</v>
      </c>
      <c r="U97" s="218">
        <v>11</v>
      </c>
    </row>
    <row r="98" spans="20:21">
      <c r="T98" s="217">
        <v>1665</v>
      </c>
      <c r="U98" s="218">
        <v>10</v>
      </c>
    </row>
    <row r="99" spans="20:21">
      <c r="T99" s="217">
        <v>1685</v>
      </c>
      <c r="U99" s="218">
        <v>9</v>
      </c>
    </row>
    <row r="100" spans="20:21">
      <c r="T100" s="217">
        <v>1705</v>
      </c>
      <c r="U100" s="218">
        <v>8</v>
      </c>
    </row>
    <row r="101" spans="20:21">
      <c r="T101" s="217">
        <v>1725</v>
      </c>
      <c r="U101" s="218">
        <v>7</v>
      </c>
    </row>
    <row r="102" spans="20:21">
      <c r="T102" s="217">
        <v>1745</v>
      </c>
      <c r="U102" s="218">
        <v>6</v>
      </c>
    </row>
    <row r="103" spans="20:21">
      <c r="T103" s="217">
        <v>1765</v>
      </c>
      <c r="U103" s="218">
        <v>5</v>
      </c>
    </row>
    <row r="104" spans="20:21">
      <c r="T104" s="217">
        <v>1785</v>
      </c>
      <c r="U104" s="218">
        <v>4</v>
      </c>
    </row>
    <row r="105" spans="20:21">
      <c r="T105" s="217">
        <v>1805</v>
      </c>
      <c r="U105" s="218">
        <v>3</v>
      </c>
    </row>
    <row r="106" spans="20:21">
      <c r="T106" s="217">
        <v>1825</v>
      </c>
      <c r="U106" s="218">
        <v>2</v>
      </c>
    </row>
    <row r="107" spans="20:21">
      <c r="T107" s="217">
        <v>1845</v>
      </c>
      <c r="U107" s="218">
        <v>1</v>
      </c>
    </row>
  </sheetData>
  <mergeCells count="19">
    <mergeCell ref="A4:C4"/>
    <mergeCell ref="A1:P1"/>
    <mergeCell ref="A2:P2"/>
    <mergeCell ref="A3:C3"/>
    <mergeCell ref="D3:E3"/>
    <mergeCell ref="F3:G3"/>
    <mergeCell ref="H3:L3"/>
    <mergeCell ref="N3:P3"/>
    <mergeCell ref="D4:E4"/>
    <mergeCell ref="N4:P4"/>
    <mergeCell ref="A48:G49"/>
    <mergeCell ref="N5:P5"/>
    <mergeCell ref="A6:A7"/>
    <mergeCell ref="B6:B7"/>
    <mergeCell ref="C6:C7"/>
    <mergeCell ref="D6:D7"/>
    <mergeCell ref="E6:E7"/>
    <mergeCell ref="F6:F7"/>
    <mergeCell ref="G6:G7"/>
  </mergeCells>
  <conditionalFormatting sqref="F8:F37">
    <cfRule type="cellIs" dxfId="112" priority="4" stopIfTrue="1" operator="between">
      <formula>1120</formula>
      <formula>1174</formula>
    </cfRule>
  </conditionalFormatting>
  <conditionalFormatting sqref="F38:F47 F50:F53">
    <cfRule type="cellIs" dxfId="111" priority="3" stopIfTrue="1" operator="between">
      <formula>1120</formula>
      <formula>1174</formula>
    </cfRule>
  </conditionalFormatting>
  <conditionalFormatting sqref="F1:F47 F50:F65536">
    <cfRule type="duplicateValues" dxfId="110" priority="2" stopIfTrue="1"/>
  </conditionalFormatting>
  <conditionalFormatting sqref="E1:E1048576">
    <cfRule type="containsText" dxfId="109" priority="1" stopIfTrue="1" operator="containsText" text="FERDİ">
      <formula>NOT(ISERROR(SEARCH("FERDİ",E1)))</formula>
    </cfRule>
  </conditionalFormatting>
  <printOptions horizontalCentered="1"/>
  <pageMargins left="0.27559055118110237" right="0.19685039370078741" top="0.17" bottom="0.17" header="0.17" footer="0.17"/>
  <pageSetup paperSize="9" scale="5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abColor rgb="FF7030A0"/>
    <pageSetUpPr fitToPage="1"/>
  </sheetPr>
  <dimension ref="A1:AP62"/>
  <sheetViews>
    <sheetView view="pageBreakPreview" zoomScale="30" zoomScaleNormal="100" zoomScaleSheetLayoutView="30" workbookViewId="0">
      <selection activeCell="I14" sqref="I14"/>
    </sheetView>
  </sheetViews>
  <sheetFormatPr defaultRowHeight="12.75"/>
  <cols>
    <col min="2" max="2" width="71.7109375" customWidth="1"/>
    <col min="3" max="4" width="13.42578125" customWidth="1"/>
    <col min="5" max="5" width="14.85546875" customWidth="1"/>
    <col min="6" max="6" width="13.42578125" customWidth="1"/>
    <col min="7" max="7" width="17.28515625" customWidth="1"/>
    <col min="8" max="14" width="13.42578125" customWidth="1"/>
    <col min="15" max="15" width="15.85546875" customWidth="1"/>
    <col min="16" max="17" width="12.5703125" customWidth="1"/>
    <col min="18" max="18" width="14.85546875" customWidth="1"/>
    <col min="19" max="19" width="12.5703125" customWidth="1"/>
    <col min="20" max="20" width="14.85546875" customWidth="1"/>
    <col min="21" max="21" width="10.28515625" customWidth="1"/>
    <col min="22" max="22" width="11.7109375" customWidth="1"/>
    <col min="23" max="23" width="12.7109375" customWidth="1"/>
    <col min="24" max="25" width="10.28515625" customWidth="1"/>
    <col min="26" max="26" width="11.5703125" customWidth="1"/>
    <col min="27" max="27" width="10.28515625" customWidth="1"/>
    <col min="28" max="28" width="14.85546875" customWidth="1"/>
    <col min="29" max="29" width="10.28515625" customWidth="1"/>
    <col min="30" max="30" width="15.5703125" customWidth="1"/>
    <col min="31" max="32" width="11.28515625" customWidth="1"/>
    <col min="33" max="33" width="14.85546875" customWidth="1"/>
    <col min="34" max="38" width="11.28515625" customWidth="1"/>
    <col min="39" max="39" width="14.85546875" customWidth="1"/>
    <col min="40" max="40" width="11.28515625" customWidth="1"/>
    <col min="41" max="41" width="18.28515625" customWidth="1"/>
    <col min="42" max="42" width="17.5703125" customWidth="1"/>
  </cols>
  <sheetData>
    <row r="1" spans="1:42" ht="45">
      <c r="A1" s="607" t="str">
        <f>('YARIŞMA BİLGİLERİ'!A2)</f>
        <v>Türkiye Üniversite Sporları Federasyonu
Ankara</v>
      </c>
      <c r="B1" s="607"/>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row>
    <row r="2" spans="1:42" ht="45">
      <c r="A2" s="608" t="str">
        <f>'YARIŞMA BİLGİLERİ'!F19</f>
        <v>Türkiye Üniversiteler Atletizm Şampiyonası</v>
      </c>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row>
    <row r="3" spans="1:42" ht="59.25">
      <c r="A3" s="609" t="s">
        <v>672</v>
      </c>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row>
    <row r="4" spans="1:42" ht="59.25">
      <c r="A4" s="609" t="str">
        <f>'YARIŞMA BİLGİLERİ'!F21</f>
        <v>Bayanlar</v>
      </c>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row>
    <row r="5" spans="1:42" ht="63" customHeight="1">
      <c r="A5" s="616" t="s">
        <v>671</v>
      </c>
      <c r="B5" s="618" t="s">
        <v>295</v>
      </c>
      <c r="C5" s="614" t="s">
        <v>171</v>
      </c>
      <c r="D5" s="614"/>
      <c r="E5" s="610" t="s">
        <v>217</v>
      </c>
      <c r="F5" s="611"/>
      <c r="G5" s="614" t="s">
        <v>275</v>
      </c>
      <c r="H5" s="614"/>
      <c r="I5" s="610" t="s">
        <v>212</v>
      </c>
      <c r="J5" s="611"/>
      <c r="K5" s="614" t="s">
        <v>172</v>
      </c>
      <c r="L5" s="614"/>
      <c r="M5" s="610" t="s">
        <v>210</v>
      </c>
      <c r="N5" s="611"/>
      <c r="O5" s="615" t="s">
        <v>175</v>
      </c>
      <c r="P5" s="610" t="s">
        <v>221</v>
      </c>
      <c r="Q5" s="611"/>
      <c r="R5" s="610" t="s">
        <v>274</v>
      </c>
      <c r="S5" s="611"/>
      <c r="T5" s="610" t="s">
        <v>173</v>
      </c>
      <c r="U5" s="611"/>
      <c r="V5" s="610" t="s">
        <v>218</v>
      </c>
      <c r="W5" s="611"/>
      <c r="X5" s="610" t="s">
        <v>174</v>
      </c>
      <c r="Y5" s="611"/>
      <c r="Z5" s="610" t="s">
        <v>211</v>
      </c>
      <c r="AA5" s="611"/>
      <c r="AB5" s="610" t="s">
        <v>272</v>
      </c>
      <c r="AC5" s="611"/>
      <c r="AD5" s="612" t="s">
        <v>176</v>
      </c>
      <c r="AE5" s="610" t="s">
        <v>717</v>
      </c>
      <c r="AF5" s="611"/>
      <c r="AG5" s="610" t="s">
        <v>209</v>
      </c>
      <c r="AH5" s="611"/>
      <c r="AI5" s="610" t="s">
        <v>271</v>
      </c>
      <c r="AJ5" s="611"/>
      <c r="AK5" s="610" t="s">
        <v>444</v>
      </c>
      <c r="AL5" s="611"/>
      <c r="AM5" s="610" t="s">
        <v>273</v>
      </c>
      <c r="AN5" s="611"/>
      <c r="AO5" s="612" t="s">
        <v>451</v>
      </c>
      <c r="AP5" s="612" t="s">
        <v>670</v>
      </c>
    </row>
    <row r="6" spans="1:42" ht="63" customHeight="1">
      <c r="A6" s="617"/>
      <c r="B6" s="619"/>
      <c r="C6" s="336" t="s">
        <v>26</v>
      </c>
      <c r="D6" s="336" t="s">
        <v>125</v>
      </c>
      <c r="E6" s="336" t="s">
        <v>26</v>
      </c>
      <c r="F6" s="336" t="s">
        <v>125</v>
      </c>
      <c r="G6" s="336" t="s">
        <v>26</v>
      </c>
      <c r="H6" s="336" t="s">
        <v>125</v>
      </c>
      <c r="I6" s="336" t="s">
        <v>26</v>
      </c>
      <c r="J6" s="336" t="s">
        <v>125</v>
      </c>
      <c r="K6" s="336" t="s">
        <v>26</v>
      </c>
      <c r="L6" s="336" t="s">
        <v>125</v>
      </c>
      <c r="M6" s="336" t="s">
        <v>26</v>
      </c>
      <c r="N6" s="336" t="s">
        <v>125</v>
      </c>
      <c r="O6" s="615" t="s">
        <v>26</v>
      </c>
      <c r="P6" s="336" t="s">
        <v>26</v>
      </c>
      <c r="Q6" s="336" t="s">
        <v>125</v>
      </c>
      <c r="R6" s="336" t="s">
        <v>26</v>
      </c>
      <c r="S6" s="336" t="s">
        <v>125</v>
      </c>
      <c r="T6" s="336" t="s">
        <v>26</v>
      </c>
      <c r="U6" s="336" t="s">
        <v>125</v>
      </c>
      <c r="V6" s="336" t="s">
        <v>26</v>
      </c>
      <c r="W6" s="336" t="s">
        <v>125</v>
      </c>
      <c r="X6" s="336" t="s">
        <v>26</v>
      </c>
      <c r="Y6" s="336" t="s">
        <v>125</v>
      </c>
      <c r="Z6" s="336" t="s">
        <v>26</v>
      </c>
      <c r="AA6" s="336" t="s">
        <v>125</v>
      </c>
      <c r="AB6" s="336" t="s">
        <v>26</v>
      </c>
      <c r="AC6" s="336" t="s">
        <v>125</v>
      </c>
      <c r="AD6" s="613"/>
      <c r="AE6" s="336" t="s">
        <v>26</v>
      </c>
      <c r="AF6" s="336" t="s">
        <v>125</v>
      </c>
      <c r="AG6" s="336" t="s">
        <v>26</v>
      </c>
      <c r="AH6" s="336" t="s">
        <v>125</v>
      </c>
      <c r="AI6" s="336" t="s">
        <v>26</v>
      </c>
      <c r="AJ6" s="336" t="s">
        <v>125</v>
      </c>
      <c r="AK6" s="336" t="s">
        <v>26</v>
      </c>
      <c r="AL6" s="336" t="s">
        <v>125</v>
      </c>
      <c r="AM6" s="336" t="s">
        <v>26</v>
      </c>
      <c r="AN6" s="336" t="s">
        <v>125</v>
      </c>
      <c r="AO6" s="613"/>
      <c r="AP6" s="613"/>
    </row>
    <row r="7" spans="1:42" s="338" customFormat="1" ht="43.9" customHeight="1">
      <c r="A7" s="418">
        <v>1</v>
      </c>
      <c r="B7" s="419" t="s">
        <v>1418</v>
      </c>
      <c r="C7" s="420">
        <f>IF(ISERROR(VLOOKUP(B7,'100m.'!$E$8:$F$991,2,0)),"",(VLOOKUP(B7,'100m.'!$E$8:$H$991,2,0)))</f>
        <v>1225</v>
      </c>
      <c r="D7" s="421">
        <f>IF(ISERROR(VLOOKUP(B7,'100m.'!$E$8:$G$991,3,0)),"",(VLOOKUP(B7,'100m.'!$E$8:$G$991,3,0)))</f>
        <v>23</v>
      </c>
      <c r="E7" s="422">
        <f>IF(ISERROR(VLOOKUP(B7,'400m.'!$E$8:$F$1007,2,0)),"",(VLOOKUP(B7,'400m.'!$E$8:$H$1007,2,0)))</f>
        <v>10384</v>
      </c>
      <c r="F7" s="423">
        <f>IF(ISERROR(VLOOKUP(B7,'400m.'!$E$8:$G$1007,3,0)),"",(VLOOKUP(B7,'400m.'!$E$8:$G$1007,3,0)))</f>
        <v>18</v>
      </c>
      <c r="G7" s="424">
        <f>IF(ISERROR(VLOOKUP(B7,'3000m.'!$E$8:$F$1000,2,0)),"",(VLOOKUP(B7,'3000m.'!$E$8:$H$1000,2,0)))</f>
        <v>101712</v>
      </c>
      <c r="H7" s="425">
        <f>IF(ISERROR(VLOOKUP(B7,'3000m.'!$E$8:$G$1000,3,0)),"",(VLOOKUP(B7,'3000m.'!$E$8:$G$1000,3,0)))</f>
        <v>19</v>
      </c>
      <c r="I7" s="426">
        <f>IF(ISERROR(VLOOKUP(B7,Cirit!$F$8:$N$996,9,0)),"",(VLOOKUP(B7,Cirit!$F$8:$N$996,9,0)))</f>
        <v>3643</v>
      </c>
      <c r="J7" s="423">
        <f>IF(ISERROR(VLOOKUP(B7,Cirit!$F$8:$O$996,10,0)),"",(VLOOKUP(B7,Cirit!$F$8:$O$996,10,0)))</f>
        <v>19</v>
      </c>
      <c r="K7" s="427">
        <f>IF(ISERROR(VLOOKUP(B7,Yüksek!$F$8:$BO$950,62,0)),"",(VLOOKUP(B7,Yüksek!$F$8:$BO$950,62,0)))</f>
        <v>168</v>
      </c>
      <c r="L7" s="421">
        <f>IF(ISERROR(VLOOKUP(B7,Yüksek!$F$8:$BP$950,63,0)),"",(VLOOKUP(B7,Yüksek!$F$8:$BP$950,63,0)))</f>
        <v>23</v>
      </c>
      <c r="M7" s="426">
        <f>IF(ISERROR(VLOOKUP(B7,Gülle!$F$8:$N$996,9,0)),"",(VLOOKUP(B7,Gülle!$F$8:$N$996,9,0)))</f>
        <v>1030</v>
      </c>
      <c r="N7" s="423">
        <f>IF(ISERROR(VLOOKUP(B7,Gülle!$F$8:$O$996,10,0)),"",(VLOOKUP(B7,Gülle!$F$8:$O$996,10,0)))</f>
        <v>20</v>
      </c>
      <c r="O7" s="428">
        <f t="shared" ref="O7:O46" si="0">SUM(D7,F7,H7,J7,L7,N7)</f>
        <v>122</v>
      </c>
      <c r="P7" s="420">
        <f>IF(ISERROR(VLOOKUP(B7,'200m.'!$E$8:$F$999,2,0)),"",(VLOOKUP(B7,'200m.'!$E$8:$H$999,2,0)))</f>
        <v>2575</v>
      </c>
      <c r="Q7" s="421">
        <f>IF(ISERROR(VLOOKUP(B7,'200m.'!$E$8:$G$999,3,0)),"",(VLOOKUP(B7,'200m.'!$E$8:$G$999,3,0)))</f>
        <v>20</v>
      </c>
      <c r="R7" s="422">
        <f>IF(ISERROR(VLOOKUP(B7,'400m.Eng.'!$E$8:$F$991,2,0)),"",(VLOOKUP(B7,'400m.Eng.'!$E$8:$H$991,2,0)))</f>
        <v>12724</v>
      </c>
      <c r="S7" s="423">
        <f>IF(ISERROR(VLOOKUP(B7,'400m.Eng.'!$E$8:$G$991,3,0)),"",(VLOOKUP(B7,'400m.Eng.'!$E$8:$G$991,3,0)))</f>
        <v>12</v>
      </c>
      <c r="T7" s="429">
        <f>IF(ISERROR(VLOOKUP(B7,'800m.'!$E$8:$F$1001,2,0)),"",(VLOOKUP(B7,'800m.'!$E$8:$H$1001,2,0)))</f>
        <v>20942</v>
      </c>
      <c r="U7" s="425">
        <f>IF(ISERROR(VLOOKUP(B7,'800m.'!$E$8:$G$1001,3,0)),"",(VLOOKUP(B7,'800m.'!$E$8:$G$1001,3,0)))</f>
        <v>24</v>
      </c>
      <c r="V7" s="427" t="str">
        <f>IF(ISERROR(VLOOKUP(B7,Sırık!$F$8:$BO$950,62,0)),"",(VLOOKUP(B7,Sırık!$F$8:$BO$950,62,0)))</f>
        <v>NM</v>
      </c>
      <c r="W7" s="421" t="str">
        <f>IF(ISERROR(VLOOKUP(B7,Sırık!$F$8:$BP$950,63,0)),"",(VLOOKUP(B7,Sırık!$F$8:$BP$950,63,0)))</f>
        <v>-</v>
      </c>
      <c r="X7" s="426">
        <f>IF(ISERROR(VLOOKUP(B7,Uzun!$F$8:$N$996,9,0)),"",(VLOOKUP(B7,Uzun!$F$8:$N$996,9,0)))</f>
        <v>569</v>
      </c>
      <c r="Y7" s="423">
        <f>IF(ISERROR(VLOOKUP(B7,Uzun!$F$8:$O$996,10,0)),"",(VLOOKUP(B7,Uzun!$F$8:$O$996,10,0)))</f>
        <v>24</v>
      </c>
      <c r="Z7" s="430">
        <f>IF(ISERROR(VLOOKUP(B7,Disk!$F$8:$N$996,9,0)),"",(VLOOKUP(B7,Disk!$F$8:$N$996,9,0)))</f>
        <v>2875</v>
      </c>
      <c r="AA7" s="425">
        <f>IF(ISERROR(VLOOKUP(B7,Disk!$F$8:$O$996,10,0)),"",(VLOOKUP(B7,Disk!$F$8:$O$996,10,0)))</f>
        <v>17</v>
      </c>
      <c r="AB7" s="422">
        <f>IF(ISERROR(VLOOKUP(B7,'4x100m.'!$E$8:$F$983,2,0)),"",(VLOOKUP(B7,'4x100m.'!$E$8:$H$983,2,0)))</f>
        <v>5026</v>
      </c>
      <c r="AC7" s="423">
        <f>IF(ISERROR(VLOOKUP(B7,'4x100m.'!$E$8:$G$983,3,0)),"",(VLOOKUP(B7,'4x100m.'!$E$8:$G$983,3,0)))</f>
        <v>23</v>
      </c>
      <c r="AD7" s="428">
        <f t="shared" ref="AD7:AD46" si="1">SUM(Q7,S7,U7,W7,Y7,AA7,AC7)</f>
        <v>120</v>
      </c>
      <c r="AE7" s="420">
        <f>IF(ISERROR(VLOOKUP(B7,'100m.Eng.'!$E$8:$F$991,2,0)),"",(VLOOKUP(B7,'100m.Eng.'!$E$8:$H$991,2,0)))</f>
        <v>1434</v>
      </c>
      <c r="AF7" s="421">
        <f>IF(ISERROR(VLOOKUP(B7,'100m.Eng.'!$E$8:$G$991,3,0)),"",(VLOOKUP(B7,'100m.Eng.'!$E$8:$G$991,3,0)))</f>
        <v>24</v>
      </c>
      <c r="AG7" s="422">
        <f>IF(ISERROR(VLOOKUP(B7,'1500m.'!$E$8:$F$996,2,0)),"",(VLOOKUP(B7,'1500m.'!$E$8:$H$996,2,0)))</f>
        <v>42826</v>
      </c>
      <c r="AH7" s="423">
        <f>IF(ISERROR(VLOOKUP(B7,'1500m.'!$E$8:$G$996,3,0)),"",(VLOOKUP(B7,'1500m.'!$E$8:$G$996,3,0)))</f>
        <v>24</v>
      </c>
      <c r="AI7" s="430">
        <f>IF(ISERROR(VLOOKUP(B7,Çekiç!$F$8:$N$996,9,0)),"",(VLOOKUP(B7,Çekiç!$F$8:$N$996,9,0)))</f>
        <v>4790</v>
      </c>
      <c r="AJ7" s="425">
        <f>IF(ISERROR(VLOOKUP(B7,Çekiç!$F$8:$O$996,10,0)),"",(VLOOKUP(B7,Çekiç!$F$8:$O$996,10,0)))</f>
        <v>21</v>
      </c>
      <c r="AK7" s="426">
        <f>IF(ISERROR(VLOOKUP(B7,Üçadım!$F$8:$N$996,9,0)),"",(VLOOKUP(B7,Üçadım!$F$8:$N$996,9,0)))</f>
        <v>1126</v>
      </c>
      <c r="AL7" s="423">
        <f>IF(ISERROR(VLOOKUP(B7,Üçadım!$F$8:$O$996,10,0)),"",(VLOOKUP(B7,Üçadım!$F$8:$O$996,10,0)))</f>
        <v>21</v>
      </c>
      <c r="AM7" s="429">
        <f>IF(ISERROR(VLOOKUP(B7,'4x400m.'!$E$8:$F$983,2,0)),"",(VLOOKUP(B7,'4x400m.'!$E$8:$H$983,2,0)))</f>
        <v>40936</v>
      </c>
      <c r="AN7" s="421">
        <f>IF(ISERROR(VLOOKUP(B7,'4x400m.'!$E$8:$G$983,3,0)),"",(VLOOKUP(B7,'4x400m.'!$E$8:$G$983,3,0)))</f>
        <v>23</v>
      </c>
      <c r="AO7" s="428">
        <f t="shared" ref="AO7:AO46" si="2">SUM(AF7,AH7,AJ7,AL7,AN7)</f>
        <v>113</v>
      </c>
      <c r="AP7" s="431">
        <f t="shared" ref="AP7:AP46" si="3">O7+AD7+AO7</f>
        <v>355</v>
      </c>
    </row>
    <row r="8" spans="1:42" s="338" customFormat="1" ht="43.9" customHeight="1">
      <c r="A8" s="418">
        <v>2</v>
      </c>
      <c r="B8" s="419" t="s">
        <v>1198</v>
      </c>
      <c r="C8" s="420">
        <f>IF(ISERROR(VLOOKUP(B8,'100m.'!$E$8:$F$991,2,0)),"",(VLOOKUP(B8,'100m.'!$E$8:$H$991,2,0)))</f>
        <v>1297</v>
      </c>
      <c r="D8" s="421">
        <f>IF(ISERROR(VLOOKUP(B8,'100m.'!$E$8:$G$991,3,0)),"",(VLOOKUP(B8,'100m.'!$E$8:$G$991,3,0)))</f>
        <v>18</v>
      </c>
      <c r="E8" s="422">
        <f>IF(ISERROR(VLOOKUP(B8,'400m.'!$E$8:$F$1007,2,0)),"",(VLOOKUP(B8,'400m.'!$E$8:$H$1007,2,0)))</f>
        <v>5908</v>
      </c>
      <c r="F8" s="423">
        <f>IF(ISERROR(VLOOKUP(B8,'400m.'!$E$8:$G$1007,3,0)),"",(VLOOKUP(B8,'400m.'!$E$8:$G$1007,3,0)))</f>
        <v>21</v>
      </c>
      <c r="G8" s="424">
        <f>IF(ISERROR(VLOOKUP(B8,'3000m.'!$E$8:$F$1000,2,0)),"",(VLOOKUP(B8,'3000m.'!$E$8:$H$1000,2,0)))</f>
        <v>100557</v>
      </c>
      <c r="H8" s="425">
        <f>IF(ISERROR(VLOOKUP(B8,'3000m.'!$E$8:$G$1000,3,0)),"",(VLOOKUP(B8,'3000m.'!$E$8:$G$1000,3,0)))</f>
        <v>20</v>
      </c>
      <c r="I8" s="426">
        <f>IF(ISERROR(VLOOKUP(B8,Cirit!$F$8:$N$996,9,0)),"",(VLOOKUP(B8,Cirit!$F$8:$N$996,9,0)))</f>
        <v>3737</v>
      </c>
      <c r="J8" s="423">
        <f>IF(ISERROR(VLOOKUP(B8,Cirit!$F$8:$O$996,10,0)),"",(VLOOKUP(B8,Cirit!$F$8:$O$996,10,0)))</f>
        <v>21</v>
      </c>
      <c r="K8" s="427">
        <f>IF(ISERROR(VLOOKUP(B8,Yüksek!$F$8:$BO$950,62,0)),"",(VLOOKUP(B8,Yüksek!$F$8:$BO$950,62,0)))</f>
        <v>165</v>
      </c>
      <c r="L8" s="421">
        <f>IF(ISERROR(VLOOKUP(B8,Yüksek!$F$8:$BP$950,63,0)),"",(VLOOKUP(B8,Yüksek!$F$8:$BP$950,63,0)))</f>
        <v>22</v>
      </c>
      <c r="M8" s="426">
        <f>IF(ISERROR(VLOOKUP(B8,Gülle!$F$8:$N$996,9,0)),"",(VLOOKUP(B8,Gülle!$F$8:$N$996,9,0)))</f>
        <v>1236</v>
      </c>
      <c r="N8" s="423">
        <f>IF(ISERROR(VLOOKUP(B8,Gülle!$F$8:$O$996,10,0)),"",(VLOOKUP(B8,Gülle!$F$8:$O$996,10,0)))</f>
        <v>23</v>
      </c>
      <c r="O8" s="428">
        <f t="shared" si="0"/>
        <v>125</v>
      </c>
      <c r="P8" s="420">
        <f>IF(ISERROR(VLOOKUP(B8,'200m.'!$E$8:$F$999,2,0)),"",(VLOOKUP(B8,'200m.'!$E$8:$H$999,2,0)))</f>
        <v>2626</v>
      </c>
      <c r="Q8" s="421">
        <f>IF(ISERROR(VLOOKUP(B8,'200m.'!$E$8:$G$999,3,0)),"",(VLOOKUP(B8,'200m.'!$E$8:$G$999,3,0)))</f>
        <v>18</v>
      </c>
      <c r="R8" s="422">
        <f>IF(ISERROR(VLOOKUP(B8,'400m.Eng.'!$E$8:$F$991,2,0)),"",(VLOOKUP(B8,'400m.Eng.'!$E$8:$H$991,2,0)))</f>
        <v>10414</v>
      </c>
      <c r="S8" s="423">
        <f>IF(ISERROR(VLOOKUP(B8,'400m.Eng.'!$E$8:$G$991,3,0)),"",(VLOOKUP(B8,'400m.Eng.'!$E$8:$G$991,3,0)))</f>
        <v>23</v>
      </c>
      <c r="T8" s="429" t="str">
        <f>IF(ISERROR(VLOOKUP(B8,'800m.'!$E$8:$F$1001,2,0)),"",(VLOOKUP(B8,'800m.'!$E$8:$H$1001,2,0)))</f>
        <v>DQ
162/6</v>
      </c>
      <c r="U8" s="425">
        <f>IF(ISERROR(VLOOKUP(B8,'800m.'!$E$8:$G$1001,3,0)),"",(VLOOKUP(B8,'800m.'!$E$8:$G$1001,3,0)))</f>
        <v>0</v>
      </c>
      <c r="V8" s="427" t="str">
        <f>IF(ISERROR(VLOOKUP(B8,Sırık!$F$8:$BO$950,62,0)),"",(VLOOKUP(B8,Sırık!$F$8:$BO$950,62,0)))</f>
        <v>NM</v>
      </c>
      <c r="W8" s="421" t="str">
        <f>IF(ISERROR(VLOOKUP(B8,Sırık!$F$8:$BP$950,63,0)),"",(VLOOKUP(B8,Sırık!$F$8:$BP$950,63,0)))</f>
        <v>-</v>
      </c>
      <c r="X8" s="426">
        <f>IF(ISERROR(VLOOKUP(B8,Uzun!$F$8:$N$996,9,0)),"",(VLOOKUP(B8,Uzun!$F$8:$N$996,9,0)))</f>
        <v>555</v>
      </c>
      <c r="Y8" s="423">
        <f>IF(ISERROR(VLOOKUP(B8,Uzun!$F$8:$O$996,10,0)),"",(VLOOKUP(B8,Uzun!$F$8:$O$996,10,0)))</f>
        <v>22</v>
      </c>
      <c r="Z8" s="430">
        <f>IF(ISERROR(VLOOKUP(B8,Disk!$F$8:$N$996,9,0)),"",(VLOOKUP(B8,Disk!$F$8:$N$996,9,0)))</f>
        <v>4643</v>
      </c>
      <c r="AA8" s="425">
        <f>IF(ISERROR(VLOOKUP(B8,Disk!$F$8:$O$996,10,0)),"",(VLOOKUP(B8,Disk!$F$8:$O$996,10,0)))</f>
        <v>24</v>
      </c>
      <c r="AB8" s="422">
        <f>IF(ISERROR(VLOOKUP(B8,'4x100m.'!$E$8:$F$983,2,0)),"",(VLOOKUP(B8,'4x100m.'!$E$8:$H$983,2,0)))</f>
        <v>4960</v>
      </c>
      <c r="AC8" s="423">
        <f>IF(ISERROR(VLOOKUP(B8,'4x100m.'!$E$8:$G$983,3,0)),"",(VLOOKUP(B8,'4x100m.'!$E$8:$G$983,3,0)))</f>
        <v>24</v>
      </c>
      <c r="AD8" s="428">
        <f t="shared" si="1"/>
        <v>111</v>
      </c>
      <c r="AE8" s="420">
        <f>IF(ISERROR(VLOOKUP(B8,'100m.Eng.'!$E$8:$F$991,2,0)),"",(VLOOKUP(B8,'100m.Eng.'!$E$8:$H$991,2,0)))</f>
        <v>1454</v>
      </c>
      <c r="AF8" s="421">
        <f>IF(ISERROR(VLOOKUP(B8,'100m.Eng.'!$E$8:$G$991,3,0)),"",(VLOOKUP(B8,'100m.Eng.'!$E$8:$G$991,3,0)))</f>
        <v>23</v>
      </c>
      <c r="AG8" s="422">
        <f>IF(ISERROR(VLOOKUP(B8,'1500m.'!$E$8:$F$996,2,0)),"",(VLOOKUP(B8,'1500m.'!$E$8:$H$996,2,0)))</f>
        <v>43136</v>
      </c>
      <c r="AH8" s="423">
        <f>IF(ISERROR(VLOOKUP(B8,'1500m.'!$E$8:$G$996,3,0)),"",(VLOOKUP(B8,'1500m.'!$E$8:$G$996,3,0)))</f>
        <v>23</v>
      </c>
      <c r="AI8" s="430">
        <f>IF(ISERROR(VLOOKUP(B8,Çekiç!$F$8:$N$996,9,0)),"",(VLOOKUP(B8,Çekiç!$F$8:$N$996,9,0)))</f>
        <v>3247</v>
      </c>
      <c r="AJ8" s="425">
        <f>IF(ISERROR(VLOOKUP(B8,Çekiç!$F$8:$O$996,10,0)),"",(VLOOKUP(B8,Çekiç!$F$8:$O$996,10,0)))</f>
        <v>20</v>
      </c>
      <c r="AK8" s="426">
        <f>IF(ISERROR(VLOOKUP(B8,Üçadım!$F$8:$N$996,9,0)),"",(VLOOKUP(B8,Üçadım!$F$8:$N$996,9,0)))</f>
        <v>1109</v>
      </c>
      <c r="AL8" s="423">
        <f>IF(ISERROR(VLOOKUP(B8,Üçadım!$F$8:$O$996,10,0)),"",(VLOOKUP(B8,Üçadım!$F$8:$O$996,10,0)))</f>
        <v>20</v>
      </c>
      <c r="AM8" s="429">
        <f>IF(ISERROR(VLOOKUP(B8,'4x400m.'!$E$8:$F$983,2,0)),"",(VLOOKUP(B8,'4x400m.'!$E$8:$H$983,2,0)))</f>
        <v>40274</v>
      </c>
      <c r="AN8" s="421">
        <f>IF(ISERROR(VLOOKUP(B8,'4x400m.'!$E$8:$G$983,3,0)),"",(VLOOKUP(B8,'4x400m.'!$E$8:$G$983,3,0)))</f>
        <v>24</v>
      </c>
      <c r="AO8" s="428">
        <f t="shared" si="2"/>
        <v>110</v>
      </c>
      <c r="AP8" s="431">
        <f t="shared" si="3"/>
        <v>346</v>
      </c>
    </row>
    <row r="9" spans="1:42" s="338" customFormat="1" ht="43.9" customHeight="1">
      <c r="A9" s="418">
        <v>3</v>
      </c>
      <c r="B9" s="419" t="s">
        <v>1279</v>
      </c>
      <c r="C9" s="420">
        <f>IF(ISERROR(VLOOKUP(B9,'100m.'!$E$8:$F$991,2,0)),"",(VLOOKUP(B9,'100m.'!$E$8:$H$991,2,0)))</f>
        <v>1373</v>
      </c>
      <c r="D9" s="421">
        <f>IF(ISERROR(VLOOKUP(B9,'100m.'!$E$8:$G$991,3,0)),"",(VLOOKUP(B9,'100m.'!$E$8:$G$991,3,0)))</f>
        <v>13</v>
      </c>
      <c r="E9" s="422">
        <f>IF(ISERROR(VLOOKUP(B9,'400m.'!$E$8:$F$1007,2,0)),"",(VLOOKUP(B9,'400m.'!$E$8:$H$1007,2,0)))</f>
        <v>10361</v>
      </c>
      <c r="F9" s="423">
        <f>IF(ISERROR(VLOOKUP(B9,'400m.'!$E$8:$G$1007,3,0)),"",(VLOOKUP(B9,'400m.'!$E$8:$G$1007,3,0)))</f>
        <v>19</v>
      </c>
      <c r="G9" s="424">
        <f>IF(ISERROR(VLOOKUP(B9,'3000m.'!$E$8:$F$1000,2,0)),"",(VLOOKUP(B9,'3000m.'!$E$8:$H$1000,2,0)))</f>
        <v>104913</v>
      </c>
      <c r="H9" s="425">
        <f>IF(ISERROR(VLOOKUP(B9,'3000m.'!$E$8:$G$1000,3,0)),"",(VLOOKUP(B9,'3000m.'!$E$8:$G$1000,3,0)))</f>
        <v>17</v>
      </c>
      <c r="I9" s="426">
        <f>IF(ISERROR(VLOOKUP(B9,Cirit!$F$8:$N$996,9,0)),"",(VLOOKUP(B9,Cirit!$F$8:$N$996,9,0)))</f>
        <v>4512</v>
      </c>
      <c r="J9" s="423">
        <f>IF(ISERROR(VLOOKUP(B9,Cirit!$F$8:$O$996,10,0)),"",(VLOOKUP(B9,Cirit!$F$8:$O$996,10,0)))</f>
        <v>23</v>
      </c>
      <c r="K9" s="427">
        <f>IF(ISERROR(VLOOKUP(B9,Yüksek!$F$8:$BO$950,62,0)),"",(VLOOKUP(B9,Yüksek!$F$8:$BO$950,62,0)))</f>
        <v>140</v>
      </c>
      <c r="L9" s="421">
        <f>IF(ISERROR(VLOOKUP(B9,Yüksek!$F$8:$BP$950,63,0)),"",(VLOOKUP(B9,Yüksek!$F$8:$BP$950,63,0)))</f>
        <v>17</v>
      </c>
      <c r="M9" s="426">
        <f>IF(ISERROR(VLOOKUP(B9,Gülle!$F$8:$N$996,9,0)),"",(VLOOKUP(B9,Gülle!$F$8:$N$996,9,0)))</f>
        <v>932</v>
      </c>
      <c r="N9" s="423">
        <f>IF(ISERROR(VLOOKUP(B9,Gülle!$F$8:$O$996,10,0)),"",(VLOOKUP(B9,Gülle!$F$8:$O$996,10,0)))</f>
        <v>16</v>
      </c>
      <c r="O9" s="428">
        <f t="shared" si="0"/>
        <v>105</v>
      </c>
      <c r="P9" s="420">
        <f>IF(ISERROR(VLOOKUP(B9,'200m.'!$E$8:$F$999,2,0)),"",(VLOOKUP(B9,'200m.'!$E$8:$H$999,2,0)))</f>
        <v>2754</v>
      </c>
      <c r="Q9" s="421">
        <f>IF(ISERROR(VLOOKUP(B9,'200m.'!$E$8:$G$999,3,0)),"",(VLOOKUP(B9,'200m.'!$E$8:$G$999,3,0)))</f>
        <v>16</v>
      </c>
      <c r="R9" s="422">
        <f>IF(ISERROR(VLOOKUP(B9,'400m.Eng.'!$E$8:$F$991,2,0)),"",(VLOOKUP(B9,'400m.Eng.'!$E$8:$H$991,2,0)))</f>
        <v>11842</v>
      </c>
      <c r="S9" s="423">
        <f>IF(ISERROR(VLOOKUP(B9,'400m.Eng.'!$E$8:$G$991,3,0)),"",(VLOOKUP(B9,'400m.Eng.'!$E$8:$G$991,3,0)))</f>
        <v>16</v>
      </c>
      <c r="T9" s="429">
        <f>IF(ISERROR(VLOOKUP(B9,'800m.'!$E$8:$F$1001,2,0)),"",(VLOOKUP(B9,'800m.'!$E$8:$H$1001,2,0)))</f>
        <v>24085</v>
      </c>
      <c r="U9" s="425">
        <f>IF(ISERROR(VLOOKUP(B9,'800m.'!$E$8:$G$1001,3,0)),"",(VLOOKUP(B9,'800m.'!$E$8:$G$1001,3,0)))</f>
        <v>15</v>
      </c>
      <c r="V9" s="427">
        <f>IF(ISERROR(VLOOKUP(B9,Sırık!$F$8:$BO$950,62,0)),"",(VLOOKUP(B9,Sırık!$F$8:$BO$950,62,0)))</f>
        <v>300</v>
      </c>
      <c r="W9" s="421">
        <f>IF(ISERROR(VLOOKUP(B9,Sırık!$F$8:$BP$950,63,0)),"",(VLOOKUP(B9,Sırık!$F$8:$BP$950,63,0)))</f>
        <v>23</v>
      </c>
      <c r="X9" s="426">
        <f>IF(ISERROR(VLOOKUP(B9,Uzun!$F$8:$N$996,9,0)),"",(VLOOKUP(B9,Uzun!$F$8:$N$996,9,0)))</f>
        <v>426</v>
      </c>
      <c r="Y9" s="423">
        <f>IF(ISERROR(VLOOKUP(B9,Uzun!$F$8:$O$996,10,0)),"",(VLOOKUP(B9,Uzun!$F$8:$O$996,10,0)))</f>
        <v>8</v>
      </c>
      <c r="Z9" s="430">
        <f>IF(ISERROR(VLOOKUP(B9,Disk!$F$8:$N$996,9,0)),"",(VLOOKUP(B9,Disk!$F$8:$N$996,9,0)))</f>
        <v>3509</v>
      </c>
      <c r="AA9" s="425">
        <f>IF(ISERROR(VLOOKUP(B9,Disk!$F$8:$O$996,10,0)),"",(VLOOKUP(B9,Disk!$F$8:$O$996,10,0)))</f>
        <v>20</v>
      </c>
      <c r="AB9" s="422">
        <f>IF(ISERROR(VLOOKUP(B9,'4x100m.'!$E$8:$F$983,2,0)),"",(VLOOKUP(B9,'4x100m.'!$E$8:$H$983,2,0)))</f>
        <v>5249</v>
      </c>
      <c r="AC9" s="423">
        <f>IF(ISERROR(VLOOKUP(B9,'4x100m.'!$E$8:$G$983,3,0)),"",(VLOOKUP(B9,'4x100m.'!$E$8:$G$983,3,0)))</f>
        <v>21</v>
      </c>
      <c r="AD9" s="428">
        <f t="shared" si="1"/>
        <v>119</v>
      </c>
      <c r="AE9" s="420">
        <f>IF(ISERROR(VLOOKUP(B9,'100m.Eng.'!$E$8:$F$991,2,0)),"",(VLOOKUP(B9,'100m.Eng.'!$E$8:$H$991,2,0)))</f>
        <v>1880</v>
      </c>
      <c r="AF9" s="421">
        <f>IF(ISERROR(VLOOKUP(B9,'100m.Eng.'!$E$8:$G$991,3,0)),"",(VLOOKUP(B9,'100m.Eng.'!$E$8:$G$991,3,0)))</f>
        <v>18</v>
      </c>
      <c r="AG9" s="422">
        <f>IF(ISERROR(VLOOKUP(B9,'1500m.'!$E$8:$F$996,2,0)),"",(VLOOKUP(B9,'1500m.'!$E$8:$H$996,2,0)))</f>
        <v>45645</v>
      </c>
      <c r="AH9" s="423">
        <f>IF(ISERROR(VLOOKUP(B9,'1500m.'!$E$8:$G$996,3,0)),"",(VLOOKUP(B9,'1500m.'!$E$8:$G$996,3,0)))</f>
        <v>19</v>
      </c>
      <c r="AI9" s="430">
        <f>IF(ISERROR(VLOOKUP(B9,Çekiç!$F$8:$N$996,9,0)),"",(VLOOKUP(B9,Çekiç!$F$8:$N$996,9,0)))</f>
        <v>1918</v>
      </c>
      <c r="AJ9" s="425">
        <f>IF(ISERROR(VLOOKUP(B9,Çekiç!$F$8:$O$996,10,0)),"",(VLOOKUP(B9,Çekiç!$F$8:$O$996,10,0)))</f>
        <v>11</v>
      </c>
      <c r="AK9" s="426">
        <f>IF(ISERROR(VLOOKUP(B9,Üçadım!$F$8:$N$996,9,0)),"",(VLOOKUP(B9,Üçadım!$F$8:$N$996,9,0)))</f>
        <v>1031</v>
      </c>
      <c r="AL9" s="423">
        <f>IF(ISERROR(VLOOKUP(B9,Üçadım!$F$8:$O$996,10,0)),"",(VLOOKUP(B9,Üçadım!$F$8:$O$996,10,0)))</f>
        <v>18</v>
      </c>
      <c r="AM9" s="429">
        <f>IF(ISERROR(VLOOKUP(B9,'4x400m.'!$E$8:$F$983,2,0)),"",(VLOOKUP(B9,'4x400m.'!$E$8:$H$983,2,0)))</f>
        <v>42921</v>
      </c>
      <c r="AN9" s="421">
        <f>IF(ISERROR(VLOOKUP(B9,'4x400m.'!$E$8:$G$983,3,0)),"",(VLOOKUP(B9,'4x400m.'!$E$8:$G$983,3,0)))</f>
        <v>18</v>
      </c>
      <c r="AO9" s="428">
        <f t="shared" si="2"/>
        <v>84</v>
      </c>
      <c r="AP9" s="431">
        <f t="shared" si="3"/>
        <v>308</v>
      </c>
    </row>
    <row r="10" spans="1:42" s="338" customFormat="1" ht="43.9" customHeight="1">
      <c r="A10" s="418">
        <v>4</v>
      </c>
      <c r="B10" s="419" t="s">
        <v>1242</v>
      </c>
      <c r="C10" s="420">
        <f>IF(ISERROR(VLOOKUP(B10,'100m.'!$E$8:$F$991,2,0)),"",(VLOOKUP(B10,'100m.'!$E$8:$H$991,2,0)))</f>
        <v>1248</v>
      </c>
      <c r="D10" s="421">
        <f>IF(ISERROR(VLOOKUP(B10,'100m.'!$E$8:$G$991,3,0)),"",(VLOOKUP(B10,'100m.'!$E$8:$G$991,3,0)))</f>
        <v>21</v>
      </c>
      <c r="E10" s="422">
        <f>IF(ISERROR(VLOOKUP(B10,'400m.'!$E$8:$F$1007,2,0)),"",(VLOOKUP(B10,'400m.'!$E$8:$H$1007,2,0)))</f>
        <v>10533</v>
      </c>
      <c r="F10" s="423">
        <f>IF(ISERROR(VLOOKUP(B10,'400m.'!$E$8:$G$1007,3,0)),"",(VLOOKUP(B10,'400m.'!$E$8:$G$1007,3,0)))</f>
        <v>17</v>
      </c>
      <c r="G10" s="424">
        <f>IF(ISERROR(VLOOKUP(B10,'3000m.'!$E$8:$F$1000,2,0)),"",(VLOOKUP(B10,'3000m.'!$E$8:$H$1000,2,0)))</f>
        <v>95549</v>
      </c>
      <c r="H10" s="425">
        <f>IF(ISERROR(VLOOKUP(B10,'3000m.'!$E$8:$G$1000,3,0)),"",(VLOOKUP(B10,'3000m.'!$E$8:$G$1000,3,0)))</f>
        <v>22</v>
      </c>
      <c r="I10" s="426">
        <f>IF(ISERROR(VLOOKUP(B10,Cirit!$F$8:$N$996,9,0)),"",(VLOOKUP(B10,Cirit!$F$8:$N$996,9,0)))</f>
        <v>2064</v>
      </c>
      <c r="J10" s="423">
        <f>IF(ISERROR(VLOOKUP(B10,Cirit!$F$8:$O$996,10,0)),"",(VLOOKUP(B10,Cirit!$F$8:$O$996,10,0)))</f>
        <v>11</v>
      </c>
      <c r="K10" s="427">
        <f>IF(ISERROR(VLOOKUP(B10,Yüksek!$F$8:$BO$950,62,0)),"",(VLOOKUP(B10,Yüksek!$F$8:$BO$950,62,0)))</f>
        <v>150</v>
      </c>
      <c r="L10" s="421">
        <f>IF(ISERROR(VLOOKUP(B10,Yüksek!$F$8:$BP$950,63,0)),"",(VLOOKUP(B10,Yüksek!$F$8:$BP$950,63,0)))</f>
        <v>18</v>
      </c>
      <c r="M10" s="426">
        <f>IF(ISERROR(VLOOKUP(B10,Gülle!$F$8:$N$996,9,0)),"",(VLOOKUP(B10,Gülle!$F$8:$N$996,9,0)))</f>
        <v>639</v>
      </c>
      <c r="N10" s="423">
        <f>IF(ISERROR(VLOOKUP(B10,Gülle!$F$8:$O$996,10,0)),"",(VLOOKUP(B10,Gülle!$F$8:$O$996,10,0)))</f>
        <v>4</v>
      </c>
      <c r="O10" s="428">
        <f t="shared" si="0"/>
        <v>93</v>
      </c>
      <c r="P10" s="420">
        <f>IF(ISERROR(VLOOKUP(B10,'200m.'!$E$8:$F$999,2,0)),"",(VLOOKUP(B10,'200m.'!$E$8:$H$999,2,0)))</f>
        <v>2577</v>
      </c>
      <c r="Q10" s="421">
        <f>IF(ISERROR(VLOOKUP(B10,'200m.'!$E$8:$G$999,3,0)),"",(VLOOKUP(B10,'200m.'!$E$8:$G$999,3,0)))</f>
        <v>19</v>
      </c>
      <c r="R10" s="422">
        <f>IF(ISERROR(VLOOKUP(B10,'400m.Eng.'!$E$8:$F$991,2,0)),"",(VLOOKUP(B10,'400m.Eng.'!$E$8:$H$991,2,0)))</f>
        <v>11465</v>
      </c>
      <c r="S10" s="423">
        <f>IF(ISERROR(VLOOKUP(B10,'400m.Eng.'!$E$8:$G$991,3,0)),"",(VLOOKUP(B10,'400m.Eng.'!$E$8:$G$991,3,0)))</f>
        <v>19</v>
      </c>
      <c r="T10" s="429">
        <f>IF(ISERROR(VLOOKUP(B10,'800m.'!$E$8:$F$1001,2,0)),"",(VLOOKUP(B10,'800m.'!$E$8:$H$1001,2,0)))</f>
        <v>23064</v>
      </c>
      <c r="U10" s="425">
        <f>IF(ISERROR(VLOOKUP(B10,'800m.'!$E$8:$G$1001,3,0)),"",(VLOOKUP(B10,'800m.'!$E$8:$G$1001,3,0)))</f>
        <v>19</v>
      </c>
      <c r="V10" s="427">
        <f>IF(ISERROR(VLOOKUP(B10,Sırık!$F$8:$BO$950,62,0)),"",(VLOOKUP(B10,Sırık!$F$8:$BO$950,62,0)))</f>
        <v>200</v>
      </c>
      <c r="W10" s="421">
        <f>IF(ISERROR(VLOOKUP(B10,Sırık!$F$8:$BP$950,63,0)),"",(VLOOKUP(B10,Sırık!$F$8:$BP$950,63,0)))</f>
        <v>19</v>
      </c>
      <c r="X10" s="426">
        <f>IF(ISERROR(VLOOKUP(B10,Uzun!$F$8:$N$996,9,0)),"",(VLOOKUP(B10,Uzun!$F$8:$N$996,9,0)))</f>
        <v>467</v>
      </c>
      <c r="Y10" s="423">
        <f>IF(ISERROR(VLOOKUP(B10,Uzun!$F$8:$O$996,10,0)),"",(VLOOKUP(B10,Uzun!$F$8:$O$996,10,0)))</f>
        <v>14</v>
      </c>
      <c r="Z10" s="430">
        <f>IF(ISERROR(VLOOKUP(B10,Disk!$F$8:$N$996,9,0)),"",(VLOOKUP(B10,Disk!$F$8:$N$996,9,0)))</f>
        <v>1693</v>
      </c>
      <c r="AA10" s="425">
        <f>IF(ISERROR(VLOOKUP(B10,Disk!$F$8:$O$996,10,0)),"",(VLOOKUP(B10,Disk!$F$8:$O$996,10,0)))</f>
        <v>7</v>
      </c>
      <c r="AB10" s="422">
        <f>IF(ISERROR(VLOOKUP(B10,'4x100m.'!$E$8:$F$983,2,0)),"",(VLOOKUP(B10,'4x100m.'!$E$8:$H$983,2,0)))</f>
        <v>5316</v>
      </c>
      <c r="AC10" s="423">
        <f>IF(ISERROR(VLOOKUP(B10,'4x100m.'!$E$8:$G$983,3,0)),"",(VLOOKUP(B10,'4x100m.'!$E$8:$G$983,3,0)))</f>
        <v>20</v>
      </c>
      <c r="AD10" s="428">
        <f t="shared" si="1"/>
        <v>117</v>
      </c>
      <c r="AE10" s="420">
        <f>IF(ISERROR(VLOOKUP(B10,'100m.Eng.'!$E$8:$F$991,2,0)),"",(VLOOKUP(B10,'100m.Eng.'!$E$8:$H$991,2,0)))</f>
        <v>1739</v>
      </c>
      <c r="AF10" s="421">
        <f>IF(ISERROR(VLOOKUP(B10,'100m.Eng.'!$E$8:$G$991,3,0)),"",(VLOOKUP(B10,'100m.Eng.'!$E$8:$G$991,3,0)))</f>
        <v>20</v>
      </c>
      <c r="AG10" s="422">
        <f>IF(ISERROR(VLOOKUP(B10,'1500m.'!$E$8:$F$996,2,0)),"",(VLOOKUP(B10,'1500m.'!$E$8:$H$996,2,0)))</f>
        <v>43446</v>
      </c>
      <c r="AH10" s="423">
        <f>IF(ISERROR(VLOOKUP(B10,'1500m.'!$E$8:$G$996,3,0)),"",(VLOOKUP(B10,'1500m.'!$E$8:$G$996,3,0)))</f>
        <v>22</v>
      </c>
      <c r="AI10" s="430">
        <f>IF(ISERROR(VLOOKUP(B10,Çekiç!$F$8:$N$996,9,0)),"",(VLOOKUP(B10,Çekiç!$F$8:$N$996,9,0)))</f>
        <v>2161</v>
      </c>
      <c r="AJ10" s="425">
        <f>IF(ISERROR(VLOOKUP(B10,Çekiç!$F$8:$O$996,10,0)),"",(VLOOKUP(B10,Çekiç!$F$8:$O$996,10,0)))</f>
        <v>15</v>
      </c>
      <c r="AK10" s="426">
        <f>IF(ISERROR(VLOOKUP(B10,Üçadım!$F$8:$N$996,9,0)),"",(VLOOKUP(B10,Üçadım!$F$8:$N$996,9,0)))</f>
        <v>926</v>
      </c>
      <c r="AL10" s="423">
        <f>IF(ISERROR(VLOOKUP(B10,Üçadım!$F$8:$O$996,10,0)),"",(VLOOKUP(B10,Üçadım!$F$8:$O$996,10,0)))</f>
        <v>15</v>
      </c>
      <c r="AM10" s="429">
        <f>IF(ISERROR(VLOOKUP(B10,'4x400m.'!$E$8:$F$983,2,0)),"",(VLOOKUP(B10,'4x400m.'!$E$8:$H$983,2,0)))</f>
        <v>41534</v>
      </c>
      <c r="AN10" s="421">
        <f>IF(ISERROR(VLOOKUP(B10,'4x400m.'!$E$8:$G$983,3,0)),"",(VLOOKUP(B10,'4x400m.'!$E$8:$G$983,3,0)))</f>
        <v>22</v>
      </c>
      <c r="AO10" s="428">
        <f t="shared" si="2"/>
        <v>94</v>
      </c>
      <c r="AP10" s="431">
        <f t="shared" si="3"/>
        <v>304</v>
      </c>
    </row>
    <row r="11" spans="1:42" s="338" customFormat="1" ht="43.9" customHeight="1">
      <c r="A11" s="418">
        <v>5</v>
      </c>
      <c r="B11" s="419" t="s">
        <v>1335</v>
      </c>
      <c r="C11" s="420">
        <f>IF(ISERROR(VLOOKUP(B11,'100m.'!$E$8:$F$991,2,0)),"",(VLOOKUP(B11,'100m.'!$E$8:$H$991,2,0)))</f>
        <v>1360</v>
      </c>
      <c r="D11" s="421">
        <f>IF(ISERROR(VLOOKUP(B11,'100m.'!$E$8:$G$991,3,0)),"",(VLOOKUP(B11,'100m.'!$E$8:$G$991,3,0)))</f>
        <v>15</v>
      </c>
      <c r="E11" s="422">
        <f>IF(ISERROR(VLOOKUP(B11,'400m.'!$E$8:$F$1007,2,0)),"",(VLOOKUP(B11,'400m.'!$E$8:$H$1007,2,0)))</f>
        <v>5794</v>
      </c>
      <c r="F11" s="423">
        <f>IF(ISERROR(VLOOKUP(B11,'400m.'!$E$8:$G$1007,3,0)),"",(VLOOKUP(B11,'400m.'!$E$8:$G$1007,3,0)))</f>
        <v>22</v>
      </c>
      <c r="G11" s="424">
        <f>IF(ISERROR(VLOOKUP(B11,'3000m.'!$E$8:$F$1000,2,0)),"",(VLOOKUP(B11,'3000m.'!$E$8:$H$1000,2,0)))</f>
        <v>112188</v>
      </c>
      <c r="H11" s="425">
        <f>IF(ISERROR(VLOOKUP(B11,'3000m.'!$E$8:$G$1000,3,0)),"",(VLOOKUP(B11,'3000m.'!$E$8:$G$1000,3,0)))</f>
        <v>15</v>
      </c>
      <c r="I11" s="426">
        <f>IF(ISERROR(VLOOKUP(B11,Cirit!$F$8:$N$996,9,0)),"",(VLOOKUP(B11,Cirit!$F$8:$N$996,9,0)))</f>
        <v>1690</v>
      </c>
      <c r="J11" s="423">
        <f>IF(ISERROR(VLOOKUP(B11,Cirit!$F$8:$O$996,10,0)),"",(VLOOKUP(B11,Cirit!$F$8:$O$996,10,0)))</f>
        <v>6</v>
      </c>
      <c r="K11" s="427">
        <f>IF(ISERROR(VLOOKUP(B11,Yüksek!$F$8:$BO$950,62,0)),"",(VLOOKUP(B11,Yüksek!$F$8:$BO$950,62,0)))</f>
        <v>156</v>
      </c>
      <c r="L11" s="421">
        <f>IF(ISERROR(VLOOKUP(B11,Yüksek!$F$8:$BP$950,63,0)),"",(VLOOKUP(B11,Yüksek!$F$8:$BP$950,63,0)))</f>
        <v>20</v>
      </c>
      <c r="M11" s="426" t="str">
        <f>IF(ISERROR(VLOOKUP(B11,Gülle!$F$8:$N$996,9,0)),"",(VLOOKUP(B11,Gülle!$F$8:$N$996,9,0)))</f>
        <v/>
      </c>
      <c r="N11" s="423">
        <f>IF(ISERROR(VLOOKUP(B11,Gülle!$F$8:$O$996,10,0)),"",(VLOOKUP(B11,Gülle!$F$8:$O$996,10,0)))</f>
        <v>0</v>
      </c>
      <c r="O11" s="428">
        <f t="shared" si="0"/>
        <v>78</v>
      </c>
      <c r="P11" s="420">
        <f>IF(ISERROR(VLOOKUP(B11,'200m.'!$E$8:$F$999,2,0)),"",(VLOOKUP(B11,'200m.'!$E$8:$H$999,2,0)))</f>
        <v>2564</v>
      </c>
      <c r="Q11" s="421">
        <f>IF(ISERROR(VLOOKUP(B11,'200m.'!$E$8:$G$999,3,0)),"",(VLOOKUP(B11,'200m.'!$E$8:$G$999,3,0)))</f>
        <v>21</v>
      </c>
      <c r="R11" s="422">
        <f>IF(ISERROR(VLOOKUP(B11,'400m.Eng.'!$E$8:$F$991,2,0)),"",(VLOOKUP(B11,'400m.Eng.'!$E$8:$H$991,2,0)))</f>
        <v>11744</v>
      </c>
      <c r="S11" s="423">
        <f>IF(ISERROR(VLOOKUP(B11,'400m.Eng.'!$E$8:$G$991,3,0)),"",(VLOOKUP(B11,'400m.Eng.'!$E$8:$G$991,3,0)))</f>
        <v>17</v>
      </c>
      <c r="T11" s="429">
        <f>IF(ISERROR(VLOOKUP(B11,'800m.'!$E$8:$F$1001,2,0)),"",(VLOOKUP(B11,'800m.'!$E$8:$H$1001,2,0)))</f>
        <v>30300</v>
      </c>
      <c r="U11" s="425">
        <f>IF(ISERROR(VLOOKUP(B11,'800m.'!$E$8:$G$1001,3,0)),"",(VLOOKUP(B11,'800m.'!$E$8:$G$1001,3,0)))</f>
        <v>4</v>
      </c>
      <c r="V11" s="427">
        <f>IF(ISERROR(VLOOKUP(B11,Sırık!$F$8:$BO$950,62,0)),"",(VLOOKUP(B11,Sırık!$F$8:$BO$950,62,0)))</f>
        <v>240</v>
      </c>
      <c r="W11" s="421">
        <f>IF(ISERROR(VLOOKUP(B11,Sırık!$F$8:$BP$950,63,0)),"",(VLOOKUP(B11,Sırık!$F$8:$BP$950,63,0)))</f>
        <v>22</v>
      </c>
      <c r="X11" s="426">
        <f>IF(ISERROR(VLOOKUP(B11,Uzun!$F$8:$N$996,9,0)),"",(VLOOKUP(B11,Uzun!$F$8:$N$996,9,0)))</f>
        <v>564</v>
      </c>
      <c r="Y11" s="423">
        <f>IF(ISERROR(VLOOKUP(B11,Uzun!$F$8:$O$996,10,0)),"",(VLOOKUP(B11,Uzun!$F$8:$O$996,10,0)))</f>
        <v>23</v>
      </c>
      <c r="Z11" s="430">
        <f>IF(ISERROR(VLOOKUP(B11,Disk!$F$8:$N$996,9,0)),"",(VLOOKUP(B11,Disk!$F$8:$N$996,9,0)))</f>
        <v>3814</v>
      </c>
      <c r="AA11" s="425">
        <f>IF(ISERROR(VLOOKUP(B11,Disk!$F$8:$O$996,10,0)),"",(VLOOKUP(B11,Disk!$F$8:$O$996,10,0)))</f>
        <v>22</v>
      </c>
      <c r="AB11" s="422">
        <f>IF(ISERROR(VLOOKUP(B11,'4x100m.'!$E$8:$F$983,2,0)),"",(VLOOKUP(B11,'4x100m.'!$E$8:$H$983,2,0)))</f>
        <v>5387</v>
      </c>
      <c r="AC11" s="423">
        <f>IF(ISERROR(VLOOKUP(B11,'4x100m.'!$E$8:$G$983,3,0)),"",(VLOOKUP(B11,'4x100m.'!$E$8:$G$983,3,0)))</f>
        <v>18</v>
      </c>
      <c r="AD11" s="428">
        <f t="shared" si="1"/>
        <v>127</v>
      </c>
      <c r="AE11" s="420" t="str">
        <f>IF(ISERROR(VLOOKUP(B11,'100m.Eng.'!$E$8:$F$991,2,0)),"",(VLOOKUP(B11,'100m.Eng.'!$E$8:$H$991,2,0)))</f>
        <v>DNF</v>
      </c>
      <c r="AF11" s="421">
        <f>IF(ISERROR(VLOOKUP(B11,'100m.Eng.'!$E$8:$G$991,3,0)),"",(VLOOKUP(B11,'100m.Eng.'!$E$8:$G$991,3,0)))</f>
        <v>0</v>
      </c>
      <c r="AG11" s="422">
        <f>IF(ISERROR(VLOOKUP(B11,'1500m.'!$E$8:$F$996,2,0)),"",(VLOOKUP(B11,'1500m.'!$E$8:$H$996,2,0)))</f>
        <v>50663</v>
      </c>
      <c r="AH11" s="423">
        <f>IF(ISERROR(VLOOKUP(B11,'1500m.'!$E$8:$G$996,3,0)),"",(VLOOKUP(B11,'1500m.'!$E$8:$G$996,3,0)))</f>
        <v>17</v>
      </c>
      <c r="AI11" s="430">
        <f>IF(ISERROR(VLOOKUP(B11,Çekiç!$F$8:$N$996,9,0)),"",(VLOOKUP(B11,Çekiç!$F$8:$N$996,9,0)))</f>
        <v>2435</v>
      </c>
      <c r="AJ11" s="425">
        <f>IF(ISERROR(VLOOKUP(B11,Çekiç!$F$8:$O$996,10,0)),"",(VLOOKUP(B11,Çekiç!$F$8:$O$996,10,0)))</f>
        <v>16</v>
      </c>
      <c r="AK11" s="426">
        <f>IF(ISERROR(VLOOKUP(B11,Üçadım!$F$8:$N$996,9,0)),"",(VLOOKUP(B11,Üçadım!$F$8:$N$996,9,0)))</f>
        <v>1222</v>
      </c>
      <c r="AL11" s="423">
        <f>IF(ISERROR(VLOOKUP(B11,Üçadım!$F$8:$O$996,10,0)),"",(VLOOKUP(B11,Üçadım!$F$8:$O$996,10,0)))</f>
        <v>22</v>
      </c>
      <c r="AM11" s="429">
        <f>IF(ISERROR(VLOOKUP(B11,'4x400m.'!$E$8:$F$983,2,0)),"",(VLOOKUP(B11,'4x400m.'!$E$8:$H$983,2,0)))</f>
        <v>42651</v>
      </c>
      <c r="AN11" s="421">
        <f>IF(ISERROR(VLOOKUP(B11,'4x400m.'!$E$8:$G$983,3,0)),"",(VLOOKUP(B11,'4x400m.'!$E$8:$G$983,3,0)))</f>
        <v>19</v>
      </c>
      <c r="AO11" s="428">
        <f t="shared" si="2"/>
        <v>74</v>
      </c>
      <c r="AP11" s="431">
        <f t="shared" si="3"/>
        <v>279</v>
      </c>
    </row>
    <row r="12" spans="1:42" s="338" customFormat="1" ht="43.9" customHeight="1">
      <c r="A12" s="418">
        <v>6</v>
      </c>
      <c r="B12" s="419" t="s">
        <v>1177</v>
      </c>
      <c r="C12" s="420">
        <f>IF(ISERROR(VLOOKUP(B12,'100m.'!$E$8:$F$991,2,0)),"",(VLOOKUP(B12,'100m.'!$E$8:$H$991,2,0)))</f>
        <v>1306</v>
      </c>
      <c r="D12" s="421">
        <f>IF(ISERROR(VLOOKUP(B12,'100m.'!$E$8:$G$991,3,0)),"",(VLOOKUP(B12,'100m.'!$E$8:$G$991,3,0)))</f>
        <v>17</v>
      </c>
      <c r="E12" s="422">
        <f>IF(ISERROR(VLOOKUP(B12,'400m.'!$E$8:$F$1007,2,0)),"",(VLOOKUP(B12,'400m.'!$E$8:$H$1007,2,0)))</f>
        <v>11362</v>
      </c>
      <c r="F12" s="423">
        <f>IF(ISERROR(VLOOKUP(B12,'400m.'!$E$8:$G$1007,3,0)),"",(VLOOKUP(B12,'400m.'!$E$8:$G$1007,3,0)))</f>
        <v>6</v>
      </c>
      <c r="G12" s="424">
        <f>IF(ISERROR(VLOOKUP(B12,'3000m.'!$E$8:$F$1000,2,0)),"",(VLOOKUP(B12,'3000m.'!$E$8:$H$1000,2,0)))</f>
        <v>110412</v>
      </c>
      <c r="H12" s="425">
        <f>IF(ISERROR(VLOOKUP(B12,'3000m.'!$E$8:$G$1000,3,0)),"",(VLOOKUP(B12,'3000m.'!$E$8:$G$1000,3,0)))</f>
        <v>16</v>
      </c>
      <c r="I12" s="426">
        <f>IF(ISERROR(VLOOKUP(B12,Cirit!$F$8:$N$996,9,0)),"",(VLOOKUP(B12,Cirit!$F$8:$N$996,9,0)))</f>
        <v>3698</v>
      </c>
      <c r="J12" s="423">
        <f>IF(ISERROR(VLOOKUP(B12,Cirit!$F$8:$O$996,10,0)),"",(VLOOKUP(B12,Cirit!$F$8:$O$996,10,0)))</f>
        <v>20</v>
      </c>
      <c r="K12" s="427">
        <f>IF(ISERROR(VLOOKUP(B12,Yüksek!$F$8:$BO$950,62,0)),"",(VLOOKUP(B12,Yüksek!$F$8:$BO$950,62,0)))</f>
        <v>140</v>
      </c>
      <c r="L12" s="421">
        <f>IF(ISERROR(VLOOKUP(B12,Yüksek!$F$8:$BP$950,63,0)),"",(VLOOKUP(B12,Yüksek!$F$8:$BP$950,63,0)))</f>
        <v>15.5</v>
      </c>
      <c r="M12" s="426">
        <f>IF(ISERROR(VLOOKUP(B12,Gülle!$F$8:$N$996,9,0)),"",(VLOOKUP(B12,Gülle!$F$8:$N$996,9,0)))</f>
        <v>947</v>
      </c>
      <c r="N12" s="423">
        <f>IF(ISERROR(VLOOKUP(B12,Gülle!$F$8:$O$996,10,0)),"",(VLOOKUP(B12,Gülle!$F$8:$O$996,10,0)))</f>
        <v>17</v>
      </c>
      <c r="O12" s="428">
        <f t="shared" si="0"/>
        <v>91.5</v>
      </c>
      <c r="P12" s="420">
        <f>IF(ISERROR(VLOOKUP(B12,'200m.'!$E$8:$F$999,2,0)),"",(VLOOKUP(B12,'200m.'!$E$8:$H$999,2,0)))</f>
        <v>3397</v>
      </c>
      <c r="Q12" s="421">
        <f>IF(ISERROR(VLOOKUP(B12,'200m.'!$E$8:$G$999,3,0)),"",(VLOOKUP(B12,'200m.'!$E$8:$G$999,3,0)))</f>
        <v>2</v>
      </c>
      <c r="R12" s="422">
        <f>IF(ISERROR(VLOOKUP(B12,'400m.Eng.'!$E$8:$F$991,2,0)),"",(VLOOKUP(B12,'400m.Eng.'!$E$8:$H$991,2,0)))</f>
        <v>0</v>
      </c>
      <c r="S12" s="423">
        <f>IF(ISERROR(VLOOKUP(B12,'400m.Eng.'!$E$8:$G$991,3,0)),"",(VLOOKUP(B12,'400m.Eng.'!$E$8:$G$991,3,0)))</f>
        <v>0</v>
      </c>
      <c r="T12" s="429">
        <f>IF(ISERROR(VLOOKUP(B12,'800m.'!$E$8:$F$1001,2,0)),"",(VLOOKUP(B12,'800m.'!$E$8:$H$1001,2,0)))</f>
        <v>22814</v>
      </c>
      <c r="U12" s="425">
        <f>IF(ISERROR(VLOOKUP(B12,'800m.'!$E$8:$G$1001,3,0)),"",(VLOOKUP(B12,'800m.'!$E$8:$G$1001,3,0)))</f>
        <v>20</v>
      </c>
      <c r="V12" s="427">
        <f>IF(ISERROR(VLOOKUP(B12,Sırık!$F$8:$BO$950,62,0)),"",(VLOOKUP(B12,Sırık!$F$8:$BO$950,62,0)))</f>
        <v>220</v>
      </c>
      <c r="W12" s="421">
        <f>IF(ISERROR(VLOOKUP(B12,Sırık!$F$8:$BP$950,63,0)),"",(VLOOKUP(B12,Sırık!$F$8:$BP$950,63,0)))</f>
        <v>21</v>
      </c>
      <c r="X12" s="426">
        <f>IF(ISERROR(VLOOKUP(B12,Uzun!$F$8:$N$996,9,0)),"",(VLOOKUP(B12,Uzun!$F$8:$N$996,9,0)))</f>
        <v>450</v>
      </c>
      <c r="Y12" s="423">
        <f>IF(ISERROR(VLOOKUP(B12,Uzun!$F$8:$O$996,10,0)),"",(VLOOKUP(B12,Uzun!$F$8:$O$996,10,0)))</f>
        <v>11</v>
      </c>
      <c r="Z12" s="430">
        <f>IF(ISERROR(VLOOKUP(B12,Disk!$F$8:$N$996,9,0)),"",(VLOOKUP(B12,Disk!$F$8:$N$996,9,0)))</f>
        <v>3011</v>
      </c>
      <c r="AA12" s="425">
        <f>IF(ISERROR(VLOOKUP(B12,Disk!$F$8:$O$996,10,0)),"",(VLOOKUP(B12,Disk!$F$8:$O$996,10,0)))</f>
        <v>19</v>
      </c>
      <c r="AB12" s="422">
        <f>IF(ISERROR(VLOOKUP(B12,'4x100m.'!$E$8:$F$983,2,0)),"",(VLOOKUP(B12,'4x100m.'!$E$8:$H$983,2,0)))</f>
        <v>5480</v>
      </c>
      <c r="AC12" s="423">
        <f>IF(ISERROR(VLOOKUP(B12,'4x100m.'!$E$8:$G$983,3,0)),"",(VLOOKUP(B12,'4x100m.'!$E$8:$G$983,3,0)))</f>
        <v>16</v>
      </c>
      <c r="AD12" s="428">
        <f t="shared" si="1"/>
        <v>89</v>
      </c>
      <c r="AE12" s="420">
        <f>IF(ISERROR(VLOOKUP(B12,'100m.Eng.'!$E$8:$F$991,2,0)),"",(VLOOKUP(B12,'100m.Eng.'!$E$8:$H$991,2,0)))</f>
        <v>2114</v>
      </c>
      <c r="AF12" s="421">
        <f>IF(ISERROR(VLOOKUP(B12,'100m.Eng.'!$E$8:$G$991,3,0)),"",(VLOOKUP(B12,'100m.Eng.'!$E$8:$G$991,3,0)))</f>
        <v>15</v>
      </c>
      <c r="AG12" s="422">
        <f>IF(ISERROR(VLOOKUP(B12,'1500m.'!$E$8:$F$996,2,0)),"",(VLOOKUP(B12,'1500m.'!$E$8:$H$996,2,0)))</f>
        <v>52246</v>
      </c>
      <c r="AH12" s="423">
        <f>IF(ISERROR(VLOOKUP(B12,'1500m.'!$E$8:$G$996,3,0)),"",(VLOOKUP(B12,'1500m.'!$E$8:$G$996,3,0)))</f>
        <v>16</v>
      </c>
      <c r="AI12" s="430">
        <f>IF(ISERROR(VLOOKUP(B12,Çekiç!$F$8:$N$996,9,0)),"",(VLOOKUP(B12,Çekiç!$F$8:$N$996,9,0)))</f>
        <v>1883</v>
      </c>
      <c r="AJ12" s="425">
        <f>IF(ISERROR(VLOOKUP(B12,Çekiç!$F$8:$O$996,10,0)),"",(VLOOKUP(B12,Çekiç!$F$8:$O$996,10,0)))</f>
        <v>10</v>
      </c>
      <c r="AK12" s="426">
        <f>IF(ISERROR(VLOOKUP(B12,Üçadım!$F$8:$N$996,9,0)),"",(VLOOKUP(B12,Üçadım!$F$8:$N$996,9,0)))</f>
        <v>962</v>
      </c>
      <c r="AL12" s="423">
        <f>IF(ISERROR(VLOOKUP(B12,Üçadım!$F$8:$O$996,10,0)),"",(VLOOKUP(B12,Üçadım!$F$8:$O$996,10,0)))</f>
        <v>17</v>
      </c>
      <c r="AM12" s="429">
        <f>IF(ISERROR(VLOOKUP(B12,'4x400m.'!$E$8:$F$983,2,0)),"",(VLOOKUP(B12,'4x400m.'!$E$8:$H$983,2,0)))</f>
        <v>42109</v>
      </c>
      <c r="AN12" s="421">
        <f>IF(ISERROR(VLOOKUP(B12,'4x400m.'!$E$8:$G$983,3,0)),"",(VLOOKUP(B12,'4x400m.'!$E$8:$G$983,3,0)))</f>
        <v>21</v>
      </c>
      <c r="AO12" s="428">
        <f t="shared" si="2"/>
        <v>79</v>
      </c>
      <c r="AP12" s="431">
        <f t="shared" si="3"/>
        <v>259.5</v>
      </c>
    </row>
    <row r="13" spans="1:42" s="338" customFormat="1" ht="43.9" customHeight="1">
      <c r="A13" s="418">
        <v>7</v>
      </c>
      <c r="B13" s="419" t="s">
        <v>1290</v>
      </c>
      <c r="C13" s="420">
        <f>IF(ISERROR(VLOOKUP(B13,'100m.'!$E$8:$F$991,2,0)),"",(VLOOKUP(B13,'100m.'!$E$8:$H$991,2,0)))</f>
        <v>1428</v>
      </c>
      <c r="D13" s="421">
        <f>IF(ISERROR(VLOOKUP(B13,'100m.'!$E$8:$G$991,3,0)),"",(VLOOKUP(B13,'100m.'!$E$8:$G$991,3,0)))</f>
        <v>7</v>
      </c>
      <c r="E13" s="422">
        <f>IF(ISERROR(VLOOKUP(B13,'400m.'!$E$8:$F$1007,2,0)),"",(VLOOKUP(B13,'400m.'!$E$8:$H$1007,2,0)))</f>
        <v>10673</v>
      </c>
      <c r="F13" s="423">
        <f>IF(ISERROR(VLOOKUP(B13,'400m.'!$E$8:$G$1007,3,0)),"",(VLOOKUP(B13,'400m.'!$E$8:$G$1007,3,0)))</f>
        <v>14</v>
      </c>
      <c r="G13" s="424" t="str">
        <f>IF(ISERROR(VLOOKUP(B13,'3000m.'!$E$8:$F$1000,2,0)),"",(VLOOKUP(B13,'3000m.'!$E$8:$H$1000,2,0)))</f>
        <v>DNS</v>
      </c>
      <c r="H13" s="425">
        <f>IF(ISERROR(VLOOKUP(B13,'3000m.'!$E$8:$G$1000,3,0)),"",(VLOOKUP(B13,'3000m.'!$E$8:$G$1000,3,0)))</f>
        <v>0</v>
      </c>
      <c r="I13" s="426">
        <f>IF(ISERROR(VLOOKUP(B13,Cirit!$F$8:$N$996,9,0)),"",(VLOOKUP(B13,Cirit!$F$8:$N$996,9,0)))</f>
        <v>3175</v>
      </c>
      <c r="J13" s="423">
        <f>IF(ISERROR(VLOOKUP(B13,Cirit!$F$8:$O$996,10,0)),"",(VLOOKUP(B13,Cirit!$F$8:$O$996,10,0)))</f>
        <v>17</v>
      </c>
      <c r="K13" s="427">
        <f>IF(ISERROR(VLOOKUP(B13,Yüksek!$F$8:$BO$950,62,0)),"",(VLOOKUP(B13,Yüksek!$F$8:$BO$950,62,0)))</f>
        <v>0</v>
      </c>
      <c r="L13" s="421">
        <f>IF(ISERROR(VLOOKUP(B13,Yüksek!$F$8:$BP$950,63,0)),"",(VLOOKUP(B13,Yüksek!$F$8:$BP$950,63,0)))</f>
        <v>0</v>
      </c>
      <c r="M13" s="426">
        <f>IF(ISERROR(VLOOKUP(B13,Gülle!$F$8:$N$996,9,0)),"",(VLOOKUP(B13,Gülle!$F$8:$N$996,9,0)))</f>
        <v>949</v>
      </c>
      <c r="N13" s="423">
        <f>IF(ISERROR(VLOOKUP(B13,Gülle!$F$8:$O$996,10,0)),"",(VLOOKUP(B13,Gülle!$F$8:$O$996,10,0)))</f>
        <v>18</v>
      </c>
      <c r="O13" s="428">
        <f t="shared" si="0"/>
        <v>56</v>
      </c>
      <c r="P13" s="420">
        <f>IF(ISERROR(VLOOKUP(B13,'200m.'!$E$8:$F$999,2,0)),"",(VLOOKUP(B13,'200m.'!$E$8:$H$999,2,0)))</f>
        <v>2921</v>
      </c>
      <c r="Q13" s="421">
        <f>IF(ISERROR(VLOOKUP(B13,'200m.'!$E$8:$G$999,3,0)),"",(VLOOKUP(B13,'200m.'!$E$8:$G$999,3,0)))</f>
        <v>14</v>
      </c>
      <c r="R13" s="422">
        <f>IF(ISERROR(VLOOKUP(B13,'400m.Eng.'!$E$8:$F$991,2,0)),"",(VLOOKUP(B13,'400m.Eng.'!$E$8:$H$991,2,0)))</f>
        <v>11284</v>
      </c>
      <c r="S13" s="423">
        <f>IF(ISERROR(VLOOKUP(B13,'400m.Eng.'!$E$8:$G$991,3,0)),"",(VLOOKUP(B13,'400m.Eng.'!$E$8:$G$991,3,0)))</f>
        <v>21</v>
      </c>
      <c r="T13" s="429">
        <f>IF(ISERROR(VLOOKUP(B13,'800m.'!$E$8:$F$1001,2,0)),"",(VLOOKUP(B13,'800m.'!$E$8:$H$1001,2,0)))</f>
        <v>23278</v>
      </c>
      <c r="U13" s="425">
        <f>IF(ISERROR(VLOOKUP(B13,'800m.'!$E$8:$G$1001,3,0)),"",(VLOOKUP(B13,'800m.'!$E$8:$G$1001,3,0)))</f>
        <v>17</v>
      </c>
      <c r="V13" s="427">
        <f>IF(ISERROR(VLOOKUP(B13,Sırık!$F$8:$BO$950,62,0)),"",(VLOOKUP(B13,Sırık!$F$8:$BO$950,62,0)))</f>
        <v>0</v>
      </c>
      <c r="W13" s="421">
        <f>IF(ISERROR(VLOOKUP(B13,Sırık!$F$8:$BP$950,63,0)),"",(VLOOKUP(B13,Sırık!$F$8:$BP$950,63,0)))</f>
        <v>0</v>
      </c>
      <c r="X13" s="426">
        <f>IF(ISERROR(VLOOKUP(B13,Uzun!$F$8:$N$996,9,0)),"",(VLOOKUP(B13,Uzun!$F$8:$N$996,9,0)))</f>
        <v>553</v>
      </c>
      <c r="Y13" s="423">
        <f>IF(ISERROR(VLOOKUP(B13,Uzun!$F$8:$O$996,10,0)),"",(VLOOKUP(B13,Uzun!$F$8:$O$996,10,0)))</f>
        <v>21</v>
      </c>
      <c r="Z13" s="430">
        <f>IF(ISERROR(VLOOKUP(B13,Disk!$F$8:$N$996,9,0)),"",(VLOOKUP(B13,Disk!$F$8:$N$996,9,0)))</f>
        <v>2632</v>
      </c>
      <c r="AA13" s="425">
        <f>IF(ISERROR(VLOOKUP(B13,Disk!$F$8:$O$996,10,0)),"",(VLOOKUP(B13,Disk!$F$8:$O$996,10,0)))</f>
        <v>15</v>
      </c>
      <c r="AB13" s="422">
        <f>IF(ISERROR(VLOOKUP(B13,'4x100m.'!$E$8:$F$983,2,0)),"",(VLOOKUP(B13,'4x100m.'!$E$8:$H$983,2,0)))</f>
        <v>5242</v>
      </c>
      <c r="AC13" s="423">
        <f>IF(ISERROR(VLOOKUP(B13,'4x100m.'!$E$8:$G$983,3,0)),"",(VLOOKUP(B13,'4x100m.'!$E$8:$G$983,3,0)))</f>
        <v>22</v>
      </c>
      <c r="AD13" s="428">
        <f t="shared" si="1"/>
        <v>110</v>
      </c>
      <c r="AE13" s="420" t="str">
        <f>IF(ISERROR(VLOOKUP(B13,'100m.Eng.'!$E$8:$F$991,2,0)),"",(VLOOKUP(B13,'100m.Eng.'!$E$8:$H$991,2,0)))</f>
        <v>DQ
168/7</v>
      </c>
      <c r="AF13" s="421">
        <f>IF(ISERROR(VLOOKUP(B13,'100m.Eng.'!$E$8:$G$991,3,0)),"",(VLOOKUP(B13,'100m.Eng.'!$E$8:$G$991,3,0)))</f>
        <v>0</v>
      </c>
      <c r="AG13" s="422">
        <f>IF(ISERROR(VLOOKUP(B13,'1500m.'!$E$8:$F$996,2,0)),"",(VLOOKUP(B13,'1500m.'!$E$8:$H$996,2,0)))</f>
        <v>52390</v>
      </c>
      <c r="AH13" s="423">
        <f>IF(ISERROR(VLOOKUP(B13,'1500m.'!$E$8:$G$996,3,0)),"",(VLOOKUP(B13,'1500m.'!$E$8:$G$996,3,0)))</f>
        <v>15</v>
      </c>
      <c r="AI13" s="430">
        <f>IF(ISERROR(VLOOKUP(B13,Çekiç!$F$8:$N$996,9,0)),"",(VLOOKUP(B13,Çekiç!$F$8:$N$996,9,0)))</f>
        <v>2554</v>
      </c>
      <c r="AJ13" s="425">
        <f>IF(ISERROR(VLOOKUP(B13,Çekiç!$F$8:$O$996,10,0)),"",(VLOOKUP(B13,Çekiç!$F$8:$O$996,10,0)))</f>
        <v>17</v>
      </c>
      <c r="AK13" s="426">
        <f>IF(ISERROR(VLOOKUP(B13,Üçadım!$F$8:$N$996,9,0)),"",(VLOOKUP(B13,Üçadım!$F$8:$N$996,9,0)))</f>
        <v>1248</v>
      </c>
      <c r="AL13" s="423">
        <f>IF(ISERROR(VLOOKUP(B13,Üçadım!$F$8:$O$996,10,0)),"",(VLOOKUP(B13,Üçadım!$F$8:$O$996,10,0)))</f>
        <v>24</v>
      </c>
      <c r="AM13" s="429">
        <f>IF(ISERROR(VLOOKUP(B13,'4x400m.'!$E$8:$F$983,2,0)),"",(VLOOKUP(B13,'4x400m.'!$E$8:$H$983,2,0)))</f>
        <v>42230</v>
      </c>
      <c r="AN13" s="421">
        <f>IF(ISERROR(VLOOKUP(B13,'4x400m.'!$E$8:$G$983,3,0)),"",(VLOOKUP(B13,'4x400m.'!$E$8:$G$983,3,0)))</f>
        <v>20</v>
      </c>
      <c r="AO13" s="428">
        <f t="shared" si="2"/>
        <v>76</v>
      </c>
      <c r="AP13" s="431">
        <f t="shared" si="3"/>
        <v>242</v>
      </c>
    </row>
    <row r="14" spans="1:42" s="338" customFormat="1" ht="43.9" customHeight="1">
      <c r="A14" s="418">
        <v>8</v>
      </c>
      <c r="B14" s="419" t="s">
        <v>1188</v>
      </c>
      <c r="C14" s="420">
        <f>IF(ISERROR(VLOOKUP(B14,'100m.'!$E$8:$F$991,2,0)),"",(VLOOKUP(B14,'100m.'!$E$8:$H$991,2,0)))</f>
        <v>1260</v>
      </c>
      <c r="D14" s="421">
        <f>IF(ISERROR(VLOOKUP(B14,'100m.'!$E$8:$G$991,3,0)),"",(VLOOKUP(B14,'100m.'!$E$8:$G$991,3,0)))</f>
        <v>20</v>
      </c>
      <c r="E14" s="422">
        <f>IF(ISERROR(VLOOKUP(B14,'400m.'!$E$8:$F$1007,2,0)),"",(VLOOKUP(B14,'400m.'!$E$8:$H$1007,2,0)))</f>
        <v>5668</v>
      </c>
      <c r="F14" s="423">
        <f>IF(ISERROR(VLOOKUP(B14,'400m.'!$E$8:$G$1007,3,0)),"",(VLOOKUP(B14,'400m.'!$E$8:$G$1007,3,0)))</f>
        <v>24</v>
      </c>
      <c r="G14" s="424">
        <f>IF(ISERROR(VLOOKUP(B14,'3000m.'!$E$8:$F$1000,2,0)),"",(VLOOKUP(B14,'3000m.'!$E$8:$H$1000,2,0)))</f>
        <v>130972</v>
      </c>
      <c r="H14" s="425">
        <f>IF(ISERROR(VLOOKUP(B14,'3000m.'!$E$8:$G$1000,3,0)),"",(VLOOKUP(B14,'3000m.'!$E$8:$G$1000,3,0)))</f>
        <v>12</v>
      </c>
      <c r="I14" s="426" t="str">
        <f>IF(ISERROR(VLOOKUP(B14,Cirit!$F$8:$N$996,9,0)),"",(VLOOKUP(B14,Cirit!$F$8:$N$996,9,0)))</f>
        <v>NM</v>
      </c>
      <c r="J14" s="423">
        <f>IF(ISERROR(VLOOKUP(B14,Cirit!$F$8:$O$996,10,0)),"",(VLOOKUP(B14,Cirit!$F$8:$O$996,10,0)))</f>
        <v>0</v>
      </c>
      <c r="K14" s="427" t="str">
        <f>IF(ISERROR(VLOOKUP(B14,Yüksek!$F$8:$BO$950,62,0)),"",(VLOOKUP(B14,Yüksek!$F$8:$BO$950,62,0)))</f>
        <v>DNS</v>
      </c>
      <c r="L14" s="421">
        <f>IF(ISERROR(VLOOKUP(B14,Yüksek!$F$8:$BP$950,63,0)),"",(VLOOKUP(B14,Yüksek!$F$8:$BP$950,63,0)))</f>
        <v>0</v>
      </c>
      <c r="M14" s="426">
        <f>IF(ISERROR(VLOOKUP(B14,Gülle!$F$8:$N$996,9,0)),"",(VLOOKUP(B14,Gülle!$F$8:$N$996,9,0)))</f>
        <v>656</v>
      </c>
      <c r="N14" s="423">
        <f>IF(ISERROR(VLOOKUP(B14,Gülle!$F$8:$O$996,10,0)),"",(VLOOKUP(B14,Gülle!$F$8:$O$996,10,0)))</f>
        <v>6</v>
      </c>
      <c r="O14" s="428">
        <f t="shared" si="0"/>
        <v>62</v>
      </c>
      <c r="P14" s="420">
        <f>IF(ISERROR(VLOOKUP(B14,'200m.'!$E$8:$F$999,2,0)),"",(VLOOKUP(B14,'200m.'!$E$8:$H$999,2,0)))</f>
        <v>2548</v>
      </c>
      <c r="Q14" s="421">
        <f>IF(ISERROR(VLOOKUP(B14,'200m.'!$E$8:$G$999,3,0)),"",(VLOOKUP(B14,'200m.'!$E$8:$G$999,3,0)))</f>
        <v>22</v>
      </c>
      <c r="R14" s="422">
        <f>IF(ISERROR(VLOOKUP(B14,'400m.Eng.'!$E$8:$F$991,2,0)),"",(VLOOKUP(B14,'400m.Eng.'!$E$8:$H$991,2,0)))</f>
        <v>10044</v>
      </c>
      <c r="S14" s="423">
        <f>IF(ISERROR(VLOOKUP(B14,'400m.Eng.'!$E$8:$G$991,3,0)),"",(VLOOKUP(B14,'400m.Eng.'!$E$8:$G$991,3,0)))</f>
        <v>24</v>
      </c>
      <c r="T14" s="429">
        <f>IF(ISERROR(VLOOKUP(B14,'800m.'!$E$8:$F$1001,2,0)),"",(VLOOKUP(B14,'800m.'!$E$8:$H$1001,2,0)))</f>
        <v>32042</v>
      </c>
      <c r="U14" s="425">
        <f>IF(ISERROR(VLOOKUP(B14,'800m.'!$E$8:$G$1001,3,0)),"",(VLOOKUP(B14,'800m.'!$E$8:$G$1001,3,0)))</f>
        <v>3</v>
      </c>
      <c r="V14" s="427">
        <f>IF(ISERROR(VLOOKUP(B14,Sırık!$F$8:$BO$950,62,0)),"",(VLOOKUP(B14,Sırık!$F$8:$BO$950,62,0)))</f>
        <v>320</v>
      </c>
      <c r="W14" s="421">
        <f>IF(ISERROR(VLOOKUP(B14,Sırık!$F$8:$BP$950,63,0)),"",(VLOOKUP(B14,Sırık!$F$8:$BP$950,63,0)))</f>
        <v>24</v>
      </c>
      <c r="X14" s="426">
        <f>IF(ISERROR(VLOOKUP(B14,Uzun!$F$8:$N$996,9,0)),"",(VLOOKUP(B14,Uzun!$F$8:$N$996,9,0)))</f>
        <v>367</v>
      </c>
      <c r="Y14" s="423">
        <f>IF(ISERROR(VLOOKUP(B14,Uzun!$F$8:$O$996,10,0)),"",(VLOOKUP(B14,Uzun!$F$8:$O$996,10,0)))</f>
        <v>0</v>
      </c>
      <c r="Z14" s="430">
        <f>IF(ISERROR(VLOOKUP(B14,Disk!$F$8:$N$996,9,0)),"",(VLOOKUP(B14,Disk!$F$8:$N$996,9,0)))</f>
        <v>2354</v>
      </c>
      <c r="AA14" s="425">
        <f>IF(ISERROR(VLOOKUP(B14,Disk!$F$8:$O$996,10,0)),"",(VLOOKUP(B14,Disk!$F$8:$O$996,10,0)))</f>
        <v>13</v>
      </c>
      <c r="AB14" s="422">
        <f>IF(ISERROR(VLOOKUP(B14,'4x100m.'!$E$8:$F$983,2,0)),"",(VLOOKUP(B14,'4x100m.'!$E$8:$H$983,2,0)))</f>
        <v>5358</v>
      </c>
      <c r="AC14" s="423">
        <f>IF(ISERROR(VLOOKUP(B14,'4x100m.'!$E$8:$G$983,3,0)),"",(VLOOKUP(B14,'4x100m.'!$E$8:$G$983,3,0)))</f>
        <v>19</v>
      </c>
      <c r="AD14" s="428">
        <f t="shared" si="1"/>
        <v>105</v>
      </c>
      <c r="AE14" s="420">
        <f>IF(ISERROR(VLOOKUP(B14,'100m.Eng.'!$E$8:$F$991,2,0)),"",(VLOOKUP(B14,'100m.Eng.'!$E$8:$H$991,2,0)))</f>
        <v>0</v>
      </c>
      <c r="AF14" s="421">
        <f>IF(ISERROR(VLOOKUP(B14,'100m.Eng.'!$E$8:$G$991,3,0)),"",(VLOOKUP(B14,'100m.Eng.'!$E$8:$G$991,3,0)))</f>
        <v>0</v>
      </c>
      <c r="AG14" s="422">
        <f>IF(ISERROR(VLOOKUP(B14,'1500m.'!$E$8:$F$996,2,0)),"",(VLOOKUP(B14,'1500m.'!$E$8:$H$996,2,0)))</f>
        <v>54801</v>
      </c>
      <c r="AH14" s="423">
        <f>IF(ISERROR(VLOOKUP(B14,'1500m.'!$E$8:$G$996,3,0)),"",(VLOOKUP(B14,'1500m.'!$E$8:$G$996,3,0)))</f>
        <v>9</v>
      </c>
      <c r="AI14" s="430">
        <f>IF(ISERROR(VLOOKUP(B14,Çekiç!$F$8:$N$996,9,0)),"",(VLOOKUP(B14,Çekiç!$F$8:$N$996,9,0)))</f>
        <v>5234</v>
      </c>
      <c r="AJ14" s="425">
        <f>IF(ISERROR(VLOOKUP(B14,Çekiç!$F$8:$O$996,10,0)),"",(VLOOKUP(B14,Çekiç!$F$8:$O$996,10,0)))</f>
        <v>23</v>
      </c>
      <c r="AK14" s="426">
        <f>IF(ISERROR(VLOOKUP(B14,Üçadım!$F$8:$N$996,9,0)),"",(VLOOKUP(B14,Üçadım!$F$8:$N$996,9,0)))</f>
        <v>867</v>
      </c>
      <c r="AL14" s="423">
        <f>IF(ISERROR(VLOOKUP(B14,Üçadım!$F$8:$O$996,10,0)),"",(VLOOKUP(B14,Üçadım!$F$8:$O$996,10,0)))</f>
        <v>7</v>
      </c>
      <c r="AM14" s="429">
        <f>IF(ISERROR(VLOOKUP(B14,'4x400m.'!$E$8:$F$983,2,0)),"",(VLOOKUP(B14,'4x400m.'!$E$8:$H$983,2,0)))</f>
        <v>43255</v>
      </c>
      <c r="AN14" s="421">
        <f>IF(ISERROR(VLOOKUP(B14,'4x400m.'!$E$8:$G$983,3,0)),"",(VLOOKUP(B14,'4x400m.'!$E$8:$G$983,3,0)))</f>
        <v>16</v>
      </c>
      <c r="AO14" s="428">
        <f t="shared" si="2"/>
        <v>55</v>
      </c>
      <c r="AP14" s="431">
        <f t="shared" si="3"/>
        <v>222</v>
      </c>
    </row>
    <row r="15" spans="1:42" s="338" customFormat="1" ht="43.9" customHeight="1">
      <c r="A15" s="418">
        <v>9</v>
      </c>
      <c r="B15" s="419" t="s">
        <v>1356</v>
      </c>
      <c r="C15" s="420">
        <f>IF(ISERROR(VLOOKUP(B15,'100m.'!$E$8:$F$991,2,0)),"",(VLOOKUP(B15,'100m.'!$E$8:$H$991,2,0)))</f>
        <v>1311</v>
      </c>
      <c r="D15" s="421">
        <f>IF(ISERROR(VLOOKUP(B15,'100m.'!$E$8:$G$991,3,0)),"",(VLOOKUP(B15,'100m.'!$E$8:$G$991,3,0)))</f>
        <v>16</v>
      </c>
      <c r="E15" s="422">
        <f>IF(ISERROR(VLOOKUP(B15,'400m.'!$E$8:$F$1007,2,0)),"",(VLOOKUP(B15,'400m.'!$E$8:$H$1007,2,0)))</f>
        <v>11539</v>
      </c>
      <c r="F15" s="423">
        <f>IF(ISERROR(VLOOKUP(B15,'400m.'!$E$8:$G$1007,3,0)),"",(VLOOKUP(B15,'400m.'!$E$8:$G$1007,3,0)))</f>
        <v>2</v>
      </c>
      <c r="G15" s="424">
        <f>IF(ISERROR(VLOOKUP(B15,'3000m.'!$E$8:$F$1000,2,0)),"",(VLOOKUP(B15,'3000m.'!$E$8:$H$1000,2,0)))</f>
        <v>142872</v>
      </c>
      <c r="H15" s="425">
        <f>IF(ISERROR(VLOOKUP(B15,'3000m.'!$E$8:$G$1000,3,0)),"",(VLOOKUP(B15,'3000m.'!$E$8:$G$1000,3,0)))</f>
        <v>10</v>
      </c>
      <c r="I15" s="426">
        <f>IF(ISERROR(VLOOKUP(B15,Cirit!$F$8:$N$996,9,0)),"",(VLOOKUP(B15,Cirit!$F$8:$N$996,9,0)))</f>
        <v>3313</v>
      </c>
      <c r="J15" s="423">
        <f>IF(ISERROR(VLOOKUP(B15,Cirit!$F$8:$O$996,10,0)),"",(VLOOKUP(B15,Cirit!$F$8:$O$996,10,0)))</f>
        <v>18</v>
      </c>
      <c r="K15" s="427">
        <f>IF(ISERROR(VLOOKUP(B15,Yüksek!$F$8:$BO$950,62,0)),"",(VLOOKUP(B15,Yüksek!$F$8:$BO$950,62,0)))</f>
        <v>130</v>
      </c>
      <c r="L15" s="421">
        <f>IF(ISERROR(VLOOKUP(B15,Yüksek!$F$8:$BP$950,63,0)),"",(VLOOKUP(B15,Yüksek!$F$8:$BP$950,63,0)))</f>
        <v>13</v>
      </c>
      <c r="M15" s="426">
        <f>IF(ISERROR(VLOOKUP(B15,Gülle!$F$8:$N$996,9,0)),"",(VLOOKUP(B15,Gülle!$F$8:$N$996,9,0)))</f>
        <v>1060</v>
      </c>
      <c r="N15" s="423">
        <f>IF(ISERROR(VLOOKUP(B15,Gülle!$F$8:$O$996,10,0)),"",(VLOOKUP(B15,Gülle!$F$8:$O$996,10,0)))</f>
        <v>21</v>
      </c>
      <c r="O15" s="428">
        <f t="shared" si="0"/>
        <v>80</v>
      </c>
      <c r="P15" s="420">
        <f>IF(ISERROR(VLOOKUP(B15,'200m.'!$E$8:$F$999,2,0)),"",(VLOOKUP(B15,'200m.'!$E$8:$H$999,2,0)))</f>
        <v>3202</v>
      </c>
      <c r="Q15" s="421">
        <f>IF(ISERROR(VLOOKUP(B15,'200m.'!$E$8:$G$999,3,0)),"",(VLOOKUP(B15,'200m.'!$E$8:$G$999,3,0)))</f>
        <v>5</v>
      </c>
      <c r="R15" s="422">
        <f>IF(ISERROR(VLOOKUP(B15,'400m.Eng.'!$E$8:$F$991,2,0)),"",(VLOOKUP(B15,'400m.Eng.'!$E$8:$H$991,2,0)))</f>
        <v>11330</v>
      </c>
      <c r="S15" s="423">
        <f>IF(ISERROR(VLOOKUP(B15,'400m.Eng.'!$E$8:$G$991,3,0)),"",(VLOOKUP(B15,'400m.Eng.'!$E$8:$G$991,3,0)))</f>
        <v>20</v>
      </c>
      <c r="T15" s="429">
        <f>IF(ISERROR(VLOOKUP(B15,'800m.'!$E$8:$F$1001,2,0)),"",(VLOOKUP(B15,'800m.'!$E$8:$H$1001,2,0)))</f>
        <v>25598</v>
      </c>
      <c r="U15" s="425">
        <f>IF(ISERROR(VLOOKUP(B15,'800m.'!$E$8:$G$1001,3,0)),"",(VLOOKUP(B15,'800m.'!$E$8:$G$1001,3,0)))</f>
        <v>7</v>
      </c>
      <c r="V15" s="427" t="str">
        <f>IF(ISERROR(VLOOKUP(B15,Sırık!$F$8:$BO$950,62,0)),"",(VLOOKUP(B15,Sırık!$F$8:$BO$950,62,0)))</f>
        <v>NM</v>
      </c>
      <c r="W15" s="421" t="str">
        <f>IF(ISERROR(VLOOKUP(B15,Sırık!$F$8:$BP$950,63,0)),"",(VLOOKUP(B15,Sırık!$F$8:$BP$950,63,0)))</f>
        <v>-</v>
      </c>
      <c r="X15" s="426">
        <f>IF(ISERROR(VLOOKUP(B15,Uzun!$F$8:$N$996,9,0)),"",(VLOOKUP(B15,Uzun!$F$8:$N$996,9,0)))</f>
        <v>548</v>
      </c>
      <c r="Y15" s="423">
        <f>IF(ISERROR(VLOOKUP(B15,Uzun!$F$8:$O$996,10,0)),"",(VLOOKUP(B15,Uzun!$F$8:$O$996,10,0)))</f>
        <v>20</v>
      </c>
      <c r="Z15" s="430">
        <f>IF(ISERROR(VLOOKUP(B15,Disk!$F$8:$N$996,9,0)),"",(VLOOKUP(B15,Disk!$F$8:$N$996,9,0)))</f>
        <v>3681</v>
      </c>
      <c r="AA15" s="425">
        <f>IF(ISERROR(VLOOKUP(B15,Disk!$F$8:$O$996,10,0)),"",(VLOOKUP(B15,Disk!$F$8:$O$996,10,0)))</f>
        <v>21</v>
      </c>
      <c r="AB15" s="422">
        <f>IF(ISERROR(VLOOKUP(B15,'4x100m.'!$E$8:$F$983,2,0)),"",(VLOOKUP(B15,'4x100m.'!$E$8:$H$983,2,0)))</f>
        <v>5582</v>
      </c>
      <c r="AC15" s="423">
        <f>IF(ISERROR(VLOOKUP(B15,'4x100m.'!$E$8:$G$983,3,0)),"",(VLOOKUP(B15,'4x100m.'!$E$8:$G$983,3,0)))</f>
        <v>13</v>
      </c>
      <c r="AD15" s="428">
        <f t="shared" si="1"/>
        <v>86</v>
      </c>
      <c r="AE15" s="420">
        <f>IF(ISERROR(VLOOKUP(B15,'100m.Eng.'!$E$8:$F$991,2,0)),"",(VLOOKUP(B15,'100m.Eng.'!$E$8:$H$991,2,0)))</f>
        <v>1863</v>
      </c>
      <c r="AF15" s="421">
        <f>IF(ISERROR(VLOOKUP(B15,'100m.Eng.'!$E$8:$G$991,3,0)),"",(VLOOKUP(B15,'100m.Eng.'!$E$8:$G$991,3,0)))</f>
        <v>19</v>
      </c>
      <c r="AG15" s="422">
        <f>IF(ISERROR(VLOOKUP(B15,'1500m.'!$E$8:$F$996,2,0)),"",(VLOOKUP(B15,'1500m.'!$E$8:$H$996,2,0)))</f>
        <v>65314</v>
      </c>
      <c r="AH15" s="423">
        <f>IF(ISERROR(VLOOKUP(B15,'1500m.'!$E$8:$G$996,3,0)),"",(VLOOKUP(B15,'1500m.'!$E$8:$G$996,3,0)))</f>
        <v>0</v>
      </c>
      <c r="AI15" s="430">
        <f>IF(ISERROR(VLOOKUP(B15,Çekiç!$F$8:$N$996,9,0)),"",(VLOOKUP(B15,Çekiç!$F$8:$N$996,9,0)))</f>
        <v>2828</v>
      </c>
      <c r="AJ15" s="425">
        <f>IF(ISERROR(VLOOKUP(B15,Çekiç!$F$8:$O$996,10,0)),"",(VLOOKUP(B15,Çekiç!$F$8:$O$996,10,0)))</f>
        <v>18</v>
      </c>
      <c r="AK15" s="426">
        <f>IF(ISERROR(VLOOKUP(B15,Üçadım!$F$8:$N$996,9,0)),"",(VLOOKUP(B15,Üçadım!$F$8:$N$996,9,0)))</f>
        <v>889</v>
      </c>
      <c r="AL15" s="423">
        <f>IF(ISERROR(VLOOKUP(B15,Üçadım!$F$8:$O$996,10,0)),"",(VLOOKUP(B15,Üçadım!$F$8:$O$996,10,0)))</f>
        <v>8</v>
      </c>
      <c r="AM15" s="429">
        <f>IF(ISERROR(VLOOKUP(B15,'4x400m.'!$E$8:$F$983,2,0)),"",(VLOOKUP(B15,'4x400m.'!$E$8:$H$983,2,0)))</f>
        <v>44874</v>
      </c>
      <c r="AN15" s="421">
        <f>IF(ISERROR(VLOOKUP(B15,'4x400m.'!$E$8:$G$983,3,0)),"",(VLOOKUP(B15,'4x400m.'!$E$8:$G$983,3,0)))</f>
        <v>10</v>
      </c>
      <c r="AO15" s="428">
        <f t="shared" si="2"/>
        <v>55</v>
      </c>
      <c r="AP15" s="431">
        <f t="shared" si="3"/>
        <v>221</v>
      </c>
    </row>
    <row r="16" spans="1:42" s="338" customFormat="1" ht="43.9" customHeight="1">
      <c r="A16" s="418">
        <v>10</v>
      </c>
      <c r="B16" s="419" t="s">
        <v>1252</v>
      </c>
      <c r="C16" s="420">
        <f>IF(ISERROR(VLOOKUP(B16,'100m.'!$E$8:$F$991,2,0)),"",(VLOOKUP(B16,'100m.'!$E$8:$H$991,2,0)))</f>
        <v>1465</v>
      </c>
      <c r="D16" s="421">
        <f>IF(ISERROR(VLOOKUP(B16,'100m.'!$E$8:$G$991,3,0)),"",(VLOOKUP(B16,'100m.'!$E$8:$G$991,3,0)))</f>
        <v>3</v>
      </c>
      <c r="E16" s="422">
        <f>IF(ISERROR(VLOOKUP(B16,'400m.'!$E$8:$F$1007,2,0)),"",(VLOOKUP(B16,'400m.'!$E$8:$H$1007,2,0)))</f>
        <v>10845</v>
      </c>
      <c r="F16" s="423">
        <f>IF(ISERROR(VLOOKUP(B16,'400m.'!$E$8:$G$1007,3,0)),"",(VLOOKUP(B16,'400m.'!$E$8:$G$1007,3,0)))</f>
        <v>12</v>
      </c>
      <c r="G16" s="424">
        <f>IF(ISERROR(VLOOKUP(B16,'3000m.'!$E$8:$F$1000,2,0)),"",(VLOOKUP(B16,'3000m.'!$E$8:$H$1000,2,0)))</f>
        <v>95963</v>
      </c>
      <c r="H16" s="425">
        <f>IF(ISERROR(VLOOKUP(B16,'3000m.'!$E$8:$G$1000,3,0)),"",(VLOOKUP(B16,'3000m.'!$E$8:$G$1000,3,0)))</f>
        <v>21</v>
      </c>
      <c r="I16" s="426">
        <f>IF(ISERROR(VLOOKUP(B16,Cirit!$F$8:$N$996,9,0)),"",(VLOOKUP(B16,Cirit!$F$8:$N$996,9,0)))</f>
        <v>1977</v>
      </c>
      <c r="J16" s="423">
        <f>IF(ISERROR(VLOOKUP(B16,Cirit!$F$8:$O$996,10,0)),"",(VLOOKUP(B16,Cirit!$F$8:$O$996,10,0)))</f>
        <v>14</v>
      </c>
      <c r="K16" s="427">
        <f>IF(ISERROR(VLOOKUP(B16,Yüksek!$F$8:$BO$950,62,0)),"",(VLOOKUP(B16,Yüksek!$F$8:$BO$950,62,0)))</f>
        <v>130</v>
      </c>
      <c r="L16" s="421">
        <f>IF(ISERROR(VLOOKUP(B16,Yüksek!$F$8:$BP$950,63,0)),"",(VLOOKUP(B16,Yüksek!$F$8:$BP$950,63,0)))</f>
        <v>14</v>
      </c>
      <c r="M16" s="426">
        <f>IF(ISERROR(VLOOKUP(B16,Gülle!$F$8:$N$996,9,0)),"",(VLOOKUP(B16,Gülle!$F$8:$N$996,9,0)))</f>
        <v>660</v>
      </c>
      <c r="N16" s="423">
        <f>IF(ISERROR(VLOOKUP(B16,Gülle!$F$8:$O$996,10,0)),"",(VLOOKUP(B16,Gülle!$F$8:$O$996,10,0)))</f>
        <v>7</v>
      </c>
      <c r="O16" s="428">
        <f t="shared" si="0"/>
        <v>71</v>
      </c>
      <c r="P16" s="420">
        <f>IF(ISERROR(VLOOKUP(B16,'200m.'!$E$8:$F$999,2,0)),"",(VLOOKUP(B16,'200m.'!$E$8:$H$999,2,0)))</f>
        <v>2994</v>
      </c>
      <c r="Q16" s="421">
        <f>IF(ISERROR(VLOOKUP(B16,'200m.'!$E$8:$G$999,3,0)),"",(VLOOKUP(B16,'200m.'!$E$8:$G$999,3,0)))</f>
        <v>8</v>
      </c>
      <c r="R16" s="422">
        <f>IF(ISERROR(VLOOKUP(B16,'400m.Eng.'!$E$8:$F$991,2,0)),"",(VLOOKUP(B16,'400m.Eng.'!$E$8:$H$991,2,0)))</f>
        <v>10846</v>
      </c>
      <c r="S16" s="423">
        <f>IF(ISERROR(VLOOKUP(B16,'400m.Eng.'!$E$8:$G$991,3,0)),"",(VLOOKUP(B16,'400m.Eng.'!$E$8:$G$991,3,0)))</f>
        <v>22</v>
      </c>
      <c r="T16" s="429">
        <f>IF(ISERROR(VLOOKUP(B16,'800m.'!$E$8:$F$1001,2,0)),"",(VLOOKUP(B16,'800m.'!$E$8:$H$1001,2,0)))</f>
        <v>22513</v>
      </c>
      <c r="U16" s="425">
        <f>IF(ISERROR(VLOOKUP(B16,'800m.'!$E$8:$G$1001,3,0)),"",(VLOOKUP(B16,'800m.'!$E$8:$G$1001,3,0)))</f>
        <v>22</v>
      </c>
      <c r="V16" s="427">
        <f>IF(ISERROR(VLOOKUP(B16,Sırık!$F$8:$BO$950,62,0)),"",(VLOOKUP(B16,Sırık!$F$8:$BO$950,62,0)))</f>
        <v>0</v>
      </c>
      <c r="W16" s="421">
        <f>IF(ISERROR(VLOOKUP(B16,Sırık!$F$8:$BP$950,63,0)),"",(VLOOKUP(B16,Sırık!$F$8:$BP$950,63,0)))</f>
        <v>0</v>
      </c>
      <c r="X16" s="426">
        <f>IF(ISERROR(VLOOKUP(B16,Uzun!$F$8:$N$996,9,0)),"",(VLOOKUP(B16,Uzun!$F$8:$N$996,9,0)))</f>
        <v>451</v>
      </c>
      <c r="Y16" s="423">
        <f>IF(ISERROR(VLOOKUP(B16,Uzun!$F$8:$O$996,10,0)),"",(VLOOKUP(B16,Uzun!$F$8:$O$996,10,0)))</f>
        <v>12</v>
      </c>
      <c r="Z16" s="430" t="str">
        <f>IF(ISERROR(VLOOKUP(B16,Disk!$F$8:$N$996,9,0)),"",(VLOOKUP(B16,Disk!$F$8:$N$996,9,0)))</f>
        <v>NM</v>
      </c>
      <c r="AA16" s="425">
        <f>IF(ISERROR(VLOOKUP(B16,Disk!$F$8:$O$996,10,0)),"",(VLOOKUP(B16,Disk!$F$8:$O$996,10,0)))</f>
        <v>0</v>
      </c>
      <c r="AB16" s="422" t="str">
        <f>IF(ISERROR(VLOOKUP(B16,'4x100m.'!$E$8:$F$983,2,0)),"",(VLOOKUP(B16,'4x100m.'!$E$8:$H$983,2,0)))</f>
        <v>DQ
170/14</v>
      </c>
      <c r="AC16" s="423">
        <f>IF(ISERROR(VLOOKUP(B16,'4x100m.'!$E$8:$G$983,3,0)),"",(VLOOKUP(B16,'4x100m.'!$E$8:$G$983,3,0)))</f>
        <v>0</v>
      </c>
      <c r="AD16" s="428">
        <f t="shared" si="1"/>
        <v>64</v>
      </c>
      <c r="AE16" s="420">
        <f>IF(ISERROR(VLOOKUP(B16,'100m.Eng.'!$E$8:$F$991,2,0)),"",(VLOOKUP(B16,'100m.Eng.'!$E$8:$H$991,2,0)))</f>
        <v>1517</v>
      </c>
      <c r="AF16" s="421">
        <f>IF(ISERROR(VLOOKUP(B16,'100m.Eng.'!$E$8:$G$991,3,0)),"",(VLOOKUP(B16,'100m.Eng.'!$E$8:$G$991,3,0)))</f>
        <v>22</v>
      </c>
      <c r="AG16" s="422">
        <f>IF(ISERROR(VLOOKUP(B16,'1500m.'!$E$8:$F$996,2,0)),"",(VLOOKUP(B16,'1500m.'!$E$8:$H$996,2,0)))</f>
        <v>43908</v>
      </c>
      <c r="AH16" s="423">
        <f>IF(ISERROR(VLOOKUP(B16,'1500m.'!$E$8:$G$996,3,0)),"",(VLOOKUP(B16,'1500m.'!$E$8:$G$996,3,0)))</f>
        <v>21</v>
      </c>
      <c r="AI16" s="430">
        <f>IF(ISERROR(VLOOKUP(B16,Çekiç!$F$8:$N$996,9,0)),"",(VLOOKUP(B16,Çekiç!$F$8:$N$996,9,0)))</f>
        <v>1990</v>
      </c>
      <c r="AJ16" s="425">
        <f>IF(ISERROR(VLOOKUP(B16,Çekiç!$F$8:$O$996,10,0)),"",(VLOOKUP(B16,Çekiç!$F$8:$O$996,10,0)))</f>
        <v>13</v>
      </c>
      <c r="AK16" s="426">
        <f>IF(ISERROR(VLOOKUP(B16,Üçadım!$F$8:$N$996,9,0)),"",(VLOOKUP(B16,Üçadım!$F$8:$N$996,9,0)))</f>
        <v>904</v>
      </c>
      <c r="AL16" s="423">
        <f>IF(ISERROR(VLOOKUP(B16,Üçadım!$F$8:$O$996,10,0)),"",(VLOOKUP(B16,Üçadım!$F$8:$O$996,10,0)))</f>
        <v>11</v>
      </c>
      <c r="AM16" s="429">
        <f>IF(ISERROR(VLOOKUP(B16,'4x400m.'!$E$8:$F$983,2,0)),"",(VLOOKUP(B16,'4x400m.'!$E$8:$H$983,2,0)))</f>
        <v>43273</v>
      </c>
      <c r="AN16" s="421">
        <f>IF(ISERROR(VLOOKUP(B16,'4x400m.'!$E$8:$G$983,3,0)),"",(VLOOKUP(B16,'4x400m.'!$E$8:$G$983,3,0)))</f>
        <v>15</v>
      </c>
      <c r="AO16" s="428">
        <f t="shared" si="2"/>
        <v>82</v>
      </c>
      <c r="AP16" s="431">
        <f t="shared" si="3"/>
        <v>217</v>
      </c>
    </row>
    <row r="17" spans="1:42" s="338" customFormat="1" ht="43.9" customHeight="1">
      <c r="A17" s="418">
        <v>11</v>
      </c>
      <c r="B17" s="419" t="s">
        <v>1230</v>
      </c>
      <c r="C17" s="420">
        <f>IF(ISERROR(VLOOKUP(B17,'100m.'!$E$8:$F$991,2,0)),"",(VLOOKUP(B17,'100m.'!$E$8:$H$991,2,0)))</f>
        <v>1198</v>
      </c>
      <c r="D17" s="421">
        <f>IF(ISERROR(VLOOKUP(B17,'100m.'!$E$8:$G$991,3,0)),"",(VLOOKUP(B17,'100m.'!$E$8:$G$991,3,0)))</f>
        <v>24</v>
      </c>
      <c r="E17" s="422">
        <f>IF(ISERROR(VLOOKUP(B17,'400m.'!$E$8:$F$1007,2,0)),"",(VLOOKUP(B17,'400m.'!$E$8:$H$1007,2,0)))</f>
        <v>11034</v>
      </c>
      <c r="F17" s="423">
        <f>IF(ISERROR(VLOOKUP(B17,'400m.'!$E$8:$G$1007,3,0)),"",(VLOOKUP(B17,'400m.'!$E$8:$G$1007,3,0)))</f>
        <v>10</v>
      </c>
      <c r="G17" s="424" t="str">
        <f>IF(ISERROR(VLOOKUP(B17,'3000m.'!$E$8:$F$1000,2,0)),"",(VLOOKUP(B17,'3000m.'!$E$8:$H$1000,2,0)))</f>
        <v>DNF</v>
      </c>
      <c r="H17" s="425">
        <f>IF(ISERROR(VLOOKUP(B17,'3000m.'!$E$8:$G$1000,3,0)),"",(VLOOKUP(B17,'3000m.'!$E$8:$G$1000,3,0)))</f>
        <v>0</v>
      </c>
      <c r="I17" s="426">
        <f>IF(ISERROR(VLOOKUP(B17,Cirit!$F$8:$N$996,9,0)),"",(VLOOKUP(B17,Cirit!$F$8:$N$996,9,0)))</f>
        <v>1849</v>
      </c>
      <c r="J17" s="423">
        <f>IF(ISERROR(VLOOKUP(B17,Cirit!$F$8:$O$996,10,0)),"",(VLOOKUP(B17,Cirit!$F$8:$O$996,10,0)))</f>
        <v>8</v>
      </c>
      <c r="K17" s="427">
        <f>IF(ISERROR(VLOOKUP(B17,Yüksek!$F$8:$BO$950,62,0)),"",(VLOOKUP(B17,Yüksek!$F$8:$BO$950,62,0)))</f>
        <v>150</v>
      </c>
      <c r="L17" s="421">
        <f>IF(ISERROR(VLOOKUP(B17,Yüksek!$F$8:$BP$950,63,0)),"",(VLOOKUP(B17,Yüksek!$F$8:$BP$950,63,0)))</f>
        <v>19</v>
      </c>
      <c r="M17" s="426">
        <f>IF(ISERROR(VLOOKUP(B17,Gülle!$F$8:$N$996,9,0)),"",(VLOOKUP(B17,Gülle!$F$8:$N$996,9,0)))</f>
        <v>810</v>
      </c>
      <c r="N17" s="423">
        <f>IF(ISERROR(VLOOKUP(B17,Gülle!$F$8:$O$996,10,0)),"",(VLOOKUP(B17,Gülle!$F$8:$O$996,10,0)))</f>
        <v>11</v>
      </c>
      <c r="O17" s="428">
        <f t="shared" si="0"/>
        <v>72</v>
      </c>
      <c r="P17" s="420">
        <f>IF(ISERROR(VLOOKUP(B17,'200m.'!$E$8:$F$999,2,0)),"",(VLOOKUP(B17,'200m.'!$E$8:$H$999,2,0)))</f>
        <v>2515</v>
      </c>
      <c r="Q17" s="421">
        <f>IF(ISERROR(VLOOKUP(B17,'200m.'!$E$8:$G$999,3,0)),"",(VLOOKUP(B17,'200m.'!$E$8:$G$999,3,0)))</f>
        <v>23</v>
      </c>
      <c r="R17" s="422">
        <f>IF(ISERROR(VLOOKUP(B17,'400m.Eng.'!$E$8:$F$991,2,0)),"",(VLOOKUP(B17,'400m.Eng.'!$E$8:$H$991,2,0)))</f>
        <v>11561</v>
      </c>
      <c r="S17" s="423">
        <f>IF(ISERROR(VLOOKUP(B17,'400m.Eng.'!$E$8:$G$991,3,0)),"",(VLOOKUP(B17,'400m.Eng.'!$E$8:$G$991,3,0)))</f>
        <v>18</v>
      </c>
      <c r="T17" s="429">
        <f>IF(ISERROR(VLOOKUP(B17,'800m.'!$E$8:$F$1001,2,0)),"",(VLOOKUP(B17,'800m.'!$E$8:$H$1001,2,0)))</f>
        <v>24299</v>
      </c>
      <c r="U17" s="425">
        <f>IF(ISERROR(VLOOKUP(B17,'800m.'!$E$8:$G$1001,3,0)),"",(VLOOKUP(B17,'800m.'!$E$8:$G$1001,3,0)))</f>
        <v>13</v>
      </c>
      <c r="V17" s="427">
        <f>IF(ISERROR(VLOOKUP(B17,Sırık!$F$8:$BO$950,62,0)),"",(VLOOKUP(B17,Sırık!$F$8:$BO$950,62,0)))</f>
        <v>0</v>
      </c>
      <c r="W17" s="421">
        <f>IF(ISERROR(VLOOKUP(B17,Sırık!$F$8:$BP$950,63,0)),"",(VLOOKUP(B17,Sırık!$F$8:$BP$950,63,0)))</f>
        <v>0</v>
      </c>
      <c r="X17" s="426">
        <f>IF(ISERROR(VLOOKUP(B17,Uzun!$F$8:$N$996,9,0)),"",(VLOOKUP(B17,Uzun!$F$8:$N$996,9,0)))</f>
        <v>374</v>
      </c>
      <c r="Y17" s="423">
        <f>IF(ISERROR(VLOOKUP(B17,Uzun!$F$8:$O$996,10,0)),"",(VLOOKUP(B17,Uzun!$F$8:$O$996,10,0)))</f>
        <v>1</v>
      </c>
      <c r="Z17" s="430">
        <f>IF(ISERROR(VLOOKUP(B17,Disk!$F$8:$N$996,9,0)),"",(VLOOKUP(B17,Disk!$F$8:$N$996,9,0)))</f>
        <v>1783</v>
      </c>
      <c r="AA17" s="425">
        <f>IF(ISERROR(VLOOKUP(B17,Disk!$F$8:$O$996,10,0)),"",(VLOOKUP(B17,Disk!$F$8:$O$996,10,0)))</f>
        <v>8</v>
      </c>
      <c r="AB17" s="422">
        <f>IF(ISERROR(VLOOKUP(B17,'4x100m.'!$E$8:$F$983,2,0)),"",(VLOOKUP(B17,'4x100m.'!$E$8:$H$983,2,0)))</f>
        <v>5535</v>
      </c>
      <c r="AC17" s="423">
        <f>IF(ISERROR(VLOOKUP(B17,'4x100m.'!$E$8:$G$983,3,0)),"",(VLOOKUP(B17,'4x100m.'!$E$8:$G$983,3,0)))</f>
        <v>14</v>
      </c>
      <c r="AD17" s="428">
        <f t="shared" si="1"/>
        <v>77</v>
      </c>
      <c r="AE17" s="420">
        <f>IF(ISERROR(VLOOKUP(B17,'100m.Eng.'!$E$8:$F$991,2,0)),"",(VLOOKUP(B17,'100m.Eng.'!$E$8:$H$991,2,0)))</f>
        <v>2049</v>
      </c>
      <c r="AF17" s="421">
        <f>IF(ISERROR(VLOOKUP(B17,'100m.Eng.'!$E$8:$G$991,3,0)),"",(VLOOKUP(B17,'100m.Eng.'!$E$8:$G$991,3,0)))</f>
        <v>17</v>
      </c>
      <c r="AG17" s="422">
        <f>IF(ISERROR(VLOOKUP(B17,'1500m.'!$E$8:$F$996,2,0)),"",(VLOOKUP(B17,'1500m.'!$E$8:$H$996,2,0)))</f>
        <v>54217</v>
      </c>
      <c r="AH17" s="423">
        <f>IF(ISERROR(VLOOKUP(B17,'1500m.'!$E$8:$G$996,3,0)),"",(VLOOKUP(B17,'1500m.'!$E$8:$G$996,3,0)))</f>
        <v>10</v>
      </c>
      <c r="AI17" s="430">
        <f>IF(ISERROR(VLOOKUP(B17,Çekiç!$F$8:$N$996,9,0)),"",(VLOOKUP(B17,Çekiç!$F$8:$N$996,9,0)))</f>
        <v>1719</v>
      </c>
      <c r="AJ17" s="425">
        <f>IF(ISERROR(VLOOKUP(B17,Çekiç!$F$8:$O$996,10,0)),"",(VLOOKUP(B17,Çekiç!$F$8:$O$996,10,0)))</f>
        <v>7</v>
      </c>
      <c r="AK17" s="426">
        <f>IF(ISERROR(VLOOKUP(B17,Üçadım!$F$8:$N$996,9,0)),"",(VLOOKUP(B17,Üçadım!$F$8:$N$996,9,0)))</f>
        <v>1049</v>
      </c>
      <c r="AL17" s="423">
        <f>IF(ISERROR(VLOOKUP(B17,Üçadım!$F$8:$O$996,10,0)),"",(VLOOKUP(B17,Üçadım!$F$8:$O$996,10,0)))</f>
        <v>19</v>
      </c>
      <c r="AM17" s="429">
        <f>IF(ISERROR(VLOOKUP(B17,'4x400m.'!$E$8:$F$983,2,0)),"",(VLOOKUP(B17,'4x400m.'!$E$8:$H$983,2,0)))</f>
        <v>44418</v>
      </c>
      <c r="AN17" s="421">
        <f>IF(ISERROR(VLOOKUP(B17,'4x400m.'!$E$8:$G$983,3,0)),"",(VLOOKUP(B17,'4x400m.'!$E$8:$G$983,3,0)))</f>
        <v>14</v>
      </c>
      <c r="AO17" s="428">
        <f t="shared" si="2"/>
        <v>67</v>
      </c>
      <c r="AP17" s="431">
        <f t="shared" si="3"/>
        <v>216</v>
      </c>
    </row>
    <row r="18" spans="1:42" s="338" customFormat="1" ht="43.9" customHeight="1">
      <c r="A18" s="418">
        <v>12</v>
      </c>
      <c r="B18" s="419" t="s">
        <v>1367</v>
      </c>
      <c r="C18" s="420">
        <f>IF(ISERROR(VLOOKUP(B18,'100m.'!$E$8:$F$991,2,0)),"",(VLOOKUP(B18,'100m.'!$E$8:$H$991,2,0)))</f>
        <v>1378</v>
      </c>
      <c r="D18" s="421">
        <f>IF(ISERROR(VLOOKUP(B18,'100m.'!$E$8:$G$991,3,0)),"",(VLOOKUP(B18,'100m.'!$E$8:$G$991,3,0)))</f>
        <v>12</v>
      </c>
      <c r="E18" s="422">
        <f>IF(ISERROR(VLOOKUP(B18,'400m.'!$E$8:$F$1007,2,0)),"",(VLOOKUP(B18,'400m.'!$E$8:$H$1007,2,0)))</f>
        <v>12584</v>
      </c>
      <c r="F18" s="423">
        <f>IF(ISERROR(VLOOKUP(B18,'400m.'!$E$8:$G$1007,3,0)),"",(VLOOKUP(B18,'400m.'!$E$8:$G$1007,3,0)))</f>
        <v>0</v>
      </c>
      <c r="G18" s="424">
        <f>IF(ISERROR(VLOOKUP(B18,'3000m.'!$E$8:$F$1000,2,0)),"",(VLOOKUP(B18,'3000m.'!$E$8:$H$1000,2,0)))</f>
        <v>151403</v>
      </c>
      <c r="H18" s="425">
        <f>IF(ISERROR(VLOOKUP(B18,'3000m.'!$E$8:$G$1000,3,0)),"",(VLOOKUP(B18,'3000m.'!$E$8:$G$1000,3,0)))</f>
        <v>6</v>
      </c>
      <c r="I18" s="426">
        <f>IF(ISERROR(VLOOKUP(B18,Cirit!$F$8:$N$996,9,0)),"",(VLOOKUP(B18,Cirit!$F$8:$N$996,9,0)))</f>
        <v>2427</v>
      </c>
      <c r="J18" s="423">
        <f>IF(ISERROR(VLOOKUP(B18,Cirit!$F$8:$O$996,10,0)),"",(VLOOKUP(B18,Cirit!$F$8:$O$996,10,0)))</f>
        <v>16</v>
      </c>
      <c r="K18" s="427">
        <f>IF(ISERROR(VLOOKUP(B18,Yüksek!$F$8:$BO$950,62,0)),"",(VLOOKUP(B18,Yüksek!$F$8:$BO$950,62,0)))</f>
        <v>174</v>
      </c>
      <c r="L18" s="421">
        <f>IF(ISERROR(VLOOKUP(B18,Yüksek!$F$8:$BP$950,63,0)),"",(VLOOKUP(B18,Yüksek!$F$8:$BP$950,63,0)))</f>
        <v>24</v>
      </c>
      <c r="M18" s="426">
        <f>IF(ISERROR(VLOOKUP(B18,Gülle!$F$8:$N$996,9,0)),"",(VLOOKUP(B18,Gülle!$F$8:$N$996,9,0)))</f>
        <v>717</v>
      </c>
      <c r="N18" s="423">
        <f>IF(ISERROR(VLOOKUP(B18,Gülle!$F$8:$O$996,10,0)),"",(VLOOKUP(B18,Gülle!$F$8:$O$996,10,0)))</f>
        <v>9</v>
      </c>
      <c r="O18" s="428">
        <f t="shared" si="0"/>
        <v>67</v>
      </c>
      <c r="P18" s="420">
        <f>IF(ISERROR(VLOOKUP(B18,'200m.'!$E$8:$F$999,2,0)),"",(VLOOKUP(B18,'200m.'!$E$8:$H$999,2,0)))</f>
        <v>2930</v>
      </c>
      <c r="Q18" s="421">
        <f>IF(ISERROR(VLOOKUP(B18,'200m.'!$E$8:$G$999,3,0)),"",(VLOOKUP(B18,'200m.'!$E$8:$G$999,3,0)))</f>
        <v>11</v>
      </c>
      <c r="R18" s="422">
        <f>IF(ISERROR(VLOOKUP(B18,'400m.Eng.'!$E$8:$F$991,2,0)),"",(VLOOKUP(B18,'400m.Eng.'!$E$8:$H$991,2,0)))</f>
        <v>12278</v>
      </c>
      <c r="S18" s="423">
        <f>IF(ISERROR(VLOOKUP(B18,'400m.Eng.'!$E$8:$G$991,3,0)),"",(VLOOKUP(B18,'400m.Eng.'!$E$8:$G$991,3,0)))</f>
        <v>14</v>
      </c>
      <c r="T18" s="429" t="str">
        <f>IF(ISERROR(VLOOKUP(B18,'800m.'!$E$8:$F$1001,2,0)),"",(VLOOKUP(B18,'800m.'!$E$8:$H$1001,2,0)))</f>
        <v>DNS</v>
      </c>
      <c r="U18" s="425">
        <f>IF(ISERROR(VLOOKUP(B18,'800m.'!$E$8:$G$1001,3,0)),"",(VLOOKUP(B18,'800m.'!$E$8:$G$1001,3,0)))</f>
        <v>0</v>
      </c>
      <c r="V18" s="427">
        <f>IF(ISERROR(VLOOKUP(B18,Sırık!$F$8:$BO$950,62,0)),"",(VLOOKUP(B18,Sırık!$F$8:$BO$950,62,0)))</f>
        <v>0</v>
      </c>
      <c r="W18" s="421">
        <f>IF(ISERROR(VLOOKUP(B18,Sırık!$F$8:$BP$950,63,0)),"",(VLOOKUP(B18,Sırık!$F$8:$BP$950,63,0)))</f>
        <v>0</v>
      </c>
      <c r="X18" s="426">
        <f>IF(ISERROR(VLOOKUP(B18,Uzun!$F$8:$N$996,9,0)),"",(VLOOKUP(B18,Uzun!$F$8:$N$996,9,0)))</f>
        <v>512</v>
      </c>
      <c r="Y18" s="423">
        <f>IF(ISERROR(VLOOKUP(B18,Uzun!$F$8:$O$996,10,0)),"",(VLOOKUP(B18,Uzun!$F$8:$O$996,10,0)))</f>
        <v>19</v>
      </c>
      <c r="Z18" s="430">
        <f>IF(ISERROR(VLOOKUP(B18,Disk!$F$8:$N$996,9,0)),"",(VLOOKUP(B18,Disk!$F$8:$N$996,9,0)))</f>
        <v>2302</v>
      </c>
      <c r="AA18" s="425">
        <f>IF(ISERROR(VLOOKUP(B18,Disk!$F$8:$O$996,10,0)),"",(VLOOKUP(B18,Disk!$F$8:$O$996,10,0)))</f>
        <v>12</v>
      </c>
      <c r="AB18" s="422">
        <f>IF(ISERROR(VLOOKUP(B18,'4x100m.'!$E$8:$F$983,2,0)),"",(VLOOKUP(B18,'4x100m.'!$E$8:$H$983,2,0)))</f>
        <v>5652</v>
      </c>
      <c r="AC18" s="423">
        <f>IF(ISERROR(VLOOKUP(B18,'4x100m.'!$E$8:$G$983,3,0)),"",(VLOOKUP(B18,'4x100m.'!$E$8:$G$983,3,0)))</f>
        <v>11</v>
      </c>
      <c r="AD18" s="428">
        <f t="shared" si="1"/>
        <v>67</v>
      </c>
      <c r="AE18" s="420">
        <f>IF(ISERROR(VLOOKUP(B18,'100m.Eng.'!$E$8:$F$991,2,0)),"",(VLOOKUP(B18,'100m.Eng.'!$E$8:$H$991,2,0)))</f>
        <v>2213</v>
      </c>
      <c r="AF18" s="421">
        <f>IF(ISERROR(VLOOKUP(B18,'100m.Eng.'!$E$8:$G$991,3,0)),"",(VLOOKUP(B18,'100m.Eng.'!$E$8:$G$991,3,0)))</f>
        <v>12</v>
      </c>
      <c r="AG18" s="422">
        <f>IF(ISERROR(VLOOKUP(B18,'1500m.'!$E$8:$F$996,2,0)),"",(VLOOKUP(B18,'1500m.'!$E$8:$H$996,2,0)))</f>
        <v>63187</v>
      </c>
      <c r="AH18" s="423">
        <f>IF(ISERROR(VLOOKUP(B18,'1500m.'!$E$8:$G$996,3,0)),"",(VLOOKUP(B18,'1500m.'!$E$8:$G$996,3,0)))</f>
        <v>3</v>
      </c>
      <c r="AI18" s="430">
        <f>IF(ISERROR(VLOOKUP(B18,Çekiç!$F$8:$N$996,9,0)),"",(VLOOKUP(B18,Çekiç!$F$8:$N$996,9,0)))</f>
        <v>2102</v>
      </c>
      <c r="AJ18" s="425">
        <f>IF(ISERROR(VLOOKUP(B18,Çekiç!$F$8:$O$996,10,0)),"",(VLOOKUP(B18,Çekiç!$F$8:$O$996,10,0)))</f>
        <v>14</v>
      </c>
      <c r="AK18" s="426">
        <f>IF(ISERROR(VLOOKUP(B18,Üçadım!$F$8:$N$996,9,0)),"",(VLOOKUP(B18,Üçadım!$F$8:$N$996,9,0)))</f>
        <v>950</v>
      </c>
      <c r="AL18" s="423">
        <f>IF(ISERROR(VLOOKUP(B18,Üçadım!$F$8:$O$996,10,0)),"",(VLOOKUP(B18,Üçadım!$F$8:$O$996,10,0)))</f>
        <v>16</v>
      </c>
      <c r="AM18" s="429">
        <f>IF(ISERROR(VLOOKUP(B18,'4x400m.'!$E$8:$F$983,2,0)),"",(VLOOKUP(B18,'4x400m.'!$E$8:$H$983,2,0)))</f>
        <v>50578</v>
      </c>
      <c r="AN18" s="421">
        <f>IF(ISERROR(VLOOKUP(B18,'4x400m.'!$E$8:$G$983,3,0)),"",(VLOOKUP(B18,'4x400m.'!$E$8:$G$983,3,0)))</f>
        <v>4</v>
      </c>
      <c r="AO18" s="428">
        <f t="shared" si="2"/>
        <v>49</v>
      </c>
      <c r="AP18" s="431">
        <f t="shared" si="3"/>
        <v>183</v>
      </c>
    </row>
    <row r="19" spans="1:42" s="338" customFormat="1" ht="43.9" customHeight="1">
      <c r="A19" s="418">
        <v>13</v>
      </c>
      <c r="B19" s="419" t="s">
        <v>1439</v>
      </c>
      <c r="C19" s="420">
        <f>IF(ISERROR(VLOOKUP(B19,'100m.'!$E$8:$F$991,2,0)),"",(VLOOKUP(B19,'100m.'!$E$8:$H$991,2,0)))</f>
        <v>1240</v>
      </c>
      <c r="D19" s="421">
        <f>IF(ISERROR(VLOOKUP(B19,'100m.'!$E$8:$G$991,3,0)),"",(VLOOKUP(B19,'100m.'!$E$8:$G$991,3,0)))</f>
        <v>22</v>
      </c>
      <c r="E19" s="422">
        <f>IF(ISERROR(VLOOKUP(B19,'400m.'!$E$8:$F$1007,2,0)),"",(VLOOKUP(B19,'400m.'!$E$8:$H$1007,2,0)))</f>
        <v>11464</v>
      </c>
      <c r="F19" s="423">
        <f>IF(ISERROR(VLOOKUP(B19,'400m.'!$E$8:$G$1007,3,0)),"",(VLOOKUP(B19,'400m.'!$E$8:$G$1007,3,0)))</f>
        <v>4</v>
      </c>
      <c r="G19" s="424">
        <f>IF(ISERROR(VLOOKUP(B19,'3000m.'!$E$8:$F$1000,2,0)),"",(VLOOKUP(B19,'3000m.'!$E$8:$H$1000,2,0)))</f>
        <v>0</v>
      </c>
      <c r="H19" s="425">
        <f>IF(ISERROR(VLOOKUP(B19,'3000m.'!$E$8:$G$1000,3,0)),"",(VLOOKUP(B19,'3000m.'!$E$8:$G$1000,3,0)))</f>
        <v>0</v>
      </c>
      <c r="I19" s="426">
        <f>IF(ISERROR(VLOOKUP(B19,Cirit!$F$8:$N$996,9,0)),"",(VLOOKUP(B19,Cirit!$F$8:$N$996,9,0)))</f>
        <v>2565</v>
      </c>
      <c r="J19" s="423">
        <f>IF(ISERROR(VLOOKUP(B19,Cirit!$F$8:$O$996,10,0)),"",(VLOOKUP(B19,Cirit!$F$8:$O$996,10,0)))</f>
        <v>12</v>
      </c>
      <c r="K19" s="427">
        <f>IF(ISERROR(VLOOKUP(B19,Yüksek!$F$8:$BO$950,62,0)),"",(VLOOKUP(B19,Yüksek!$F$8:$BO$950,62,0)))</f>
        <v>159</v>
      </c>
      <c r="L19" s="421">
        <f>IF(ISERROR(VLOOKUP(B19,Yüksek!$F$8:$BP$950,63,0)),"",(VLOOKUP(B19,Yüksek!$F$8:$BP$950,63,0)))</f>
        <v>21</v>
      </c>
      <c r="M19" s="426">
        <f>IF(ISERROR(VLOOKUP(B19,Gülle!$F$8:$N$996,9,0)),"",(VLOOKUP(B19,Gülle!$F$8:$N$996,9,0)))</f>
        <v>1177</v>
      </c>
      <c r="N19" s="423">
        <f>IF(ISERROR(VLOOKUP(B19,Gülle!$F$8:$O$996,10,0)),"",(VLOOKUP(B19,Gülle!$F$8:$O$996,10,0)))</f>
        <v>22</v>
      </c>
      <c r="O19" s="428">
        <f t="shared" si="0"/>
        <v>81</v>
      </c>
      <c r="P19" s="420">
        <f>IF(ISERROR(VLOOKUP(B19,'200m.'!$E$8:$F$999,2,0)),"",(VLOOKUP(B19,'200m.'!$E$8:$H$999,2,0)))</f>
        <v>2981</v>
      </c>
      <c r="Q19" s="421">
        <f>IF(ISERROR(VLOOKUP(B19,'200m.'!$E$8:$G$999,3,0)),"",(VLOOKUP(B19,'200m.'!$E$8:$G$999,3,0)))</f>
        <v>9</v>
      </c>
      <c r="R19" s="422">
        <f>IF(ISERROR(VLOOKUP(B19,'400m.Eng.'!$E$8:$F$991,2,0)),"",(VLOOKUP(B19,'400m.Eng.'!$E$8:$H$991,2,0)))</f>
        <v>15130</v>
      </c>
      <c r="S19" s="423">
        <f>IF(ISERROR(VLOOKUP(B19,'400m.Eng.'!$E$8:$G$991,3,0)),"",(VLOOKUP(B19,'400m.Eng.'!$E$8:$G$991,3,0)))</f>
        <v>7</v>
      </c>
      <c r="T19" s="429" t="str">
        <f>IF(ISERROR(VLOOKUP(B19,'800m.'!$E$8:$F$1001,2,0)),"",(VLOOKUP(B19,'800m.'!$E$8:$H$1001,2,0)))</f>
        <v>DNS</v>
      </c>
      <c r="U19" s="425">
        <f>IF(ISERROR(VLOOKUP(B19,'800m.'!$E$8:$G$1001,3,0)),"",(VLOOKUP(B19,'800m.'!$E$8:$G$1001,3,0)))</f>
        <v>0</v>
      </c>
      <c r="V19" s="427">
        <f>IF(ISERROR(VLOOKUP(B19,Sırık!$F$8:$BO$950,62,0)),"",(VLOOKUP(B19,Sırık!$F$8:$BO$950,62,0)))</f>
        <v>200</v>
      </c>
      <c r="W19" s="421">
        <f>IF(ISERROR(VLOOKUP(B19,Sırık!$F$8:$BP$950,63,0)),"",(VLOOKUP(B19,Sırık!$F$8:$BP$950,63,0)))</f>
        <v>18</v>
      </c>
      <c r="X19" s="426">
        <f>IF(ISERROR(VLOOKUP(B19,Uzun!$F$8:$N$996,9,0)),"",(VLOOKUP(B19,Uzun!$F$8:$N$996,9,0)))</f>
        <v>498</v>
      </c>
      <c r="Y19" s="423">
        <f>IF(ISERROR(VLOOKUP(B19,Uzun!$F$8:$O$996,10,0)),"",(VLOOKUP(B19,Uzun!$F$8:$O$996,10,0)))</f>
        <v>17</v>
      </c>
      <c r="Z19" s="430">
        <f>IF(ISERROR(VLOOKUP(B19,Disk!$F$8:$N$996,9,0)),"",(VLOOKUP(B19,Disk!$F$8:$N$996,9,0)))</f>
        <v>1356</v>
      </c>
      <c r="AA19" s="425">
        <f>IF(ISERROR(VLOOKUP(B19,Disk!$F$8:$O$996,10,0)),"",(VLOOKUP(B19,Disk!$F$8:$O$996,10,0)))</f>
        <v>2</v>
      </c>
      <c r="AB19" s="422">
        <f>IF(ISERROR(VLOOKUP(B19,'4x100m.'!$E$8:$F$983,2,0)),"",(VLOOKUP(B19,'4x100m.'!$E$8:$H$983,2,0)))</f>
        <v>5479</v>
      </c>
      <c r="AC19" s="423">
        <f>IF(ISERROR(VLOOKUP(B19,'4x100m.'!$E$8:$G$983,3,0)),"",(VLOOKUP(B19,'4x100m.'!$E$8:$G$983,3,0)))</f>
        <v>17</v>
      </c>
      <c r="AD19" s="428">
        <f t="shared" si="1"/>
        <v>70</v>
      </c>
      <c r="AE19" s="420">
        <f>IF(ISERROR(VLOOKUP(B19,'100m.Eng.'!$E$8:$F$991,2,0)),"",(VLOOKUP(B19,'100m.Eng.'!$E$8:$H$991,2,0)))</f>
        <v>1633</v>
      </c>
      <c r="AF19" s="421">
        <f>IF(ISERROR(VLOOKUP(B19,'100m.Eng.'!$E$8:$G$991,3,0)),"",(VLOOKUP(B19,'100m.Eng.'!$E$8:$G$991,3,0)))</f>
        <v>21</v>
      </c>
      <c r="AG19" s="422" t="str">
        <f>IF(ISERROR(VLOOKUP(B19,'1500m.'!$E$8:$F$996,2,0)),"",(VLOOKUP(B19,'1500m.'!$E$8:$H$996,2,0)))</f>
        <v>DNS</v>
      </c>
      <c r="AH19" s="423">
        <f>IF(ISERROR(VLOOKUP(B19,'1500m.'!$E$8:$G$996,3,0)),"",(VLOOKUP(B19,'1500m.'!$E$8:$G$996,3,0)))</f>
        <v>0</v>
      </c>
      <c r="AI19" s="430">
        <f>IF(ISERROR(VLOOKUP(B19,Çekiç!$F$8:$N$996,9,0)),"",(VLOOKUP(B19,Çekiç!$F$8:$N$996,9,0)))</f>
        <v>1554</v>
      </c>
      <c r="AJ19" s="425">
        <f>IF(ISERROR(VLOOKUP(B19,Çekiç!$F$8:$O$996,10,0)),"",(VLOOKUP(B19,Çekiç!$F$8:$O$996,10,0)))</f>
        <v>3</v>
      </c>
      <c r="AK19" s="426" t="str">
        <f>IF(ISERROR(VLOOKUP(B19,Üçadım!$F$8:$N$996,9,0)),"",(VLOOKUP(B19,Üçadım!$F$8:$N$996,9,0)))</f>
        <v>NM</v>
      </c>
      <c r="AL19" s="423">
        <f>IF(ISERROR(VLOOKUP(B19,Üçadım!$F$8:$O$996,10,0)),"",(VLOOKUP(B19,Üçadım!$F$8:$O$996,10,0)))</f>
        <v>0</v>
      </c>
      <c r="AM19" s="429">
        <f>IF(ISERROR(VLOOKUP(B19,'4x400m.'!$E$8:$F$983,2,0)),"",(VLOOKUP(B19,'4x400m.'!$E$8:$H$983,2,0)))</f>
        <v>50007</v>
      </c>
      <c r="AN19" s="421">
        <f>IF(ISERROR(VLOOKUP(B19,'4x400m.'!$E$8:$G$983,3,0)),"",(VLOOKUP(B19,'4x400m.'!$E$8:$G$983,3,0)))</f>
        <v>7</v>
      </c>
      <c r="AO19" s="428">
        <f t="shared" si="2"/>
        <v>31</v>
      </c>
      <c r="AP19" s="431">
        <f t="shared" si="3"/>
        <v>182</v>
      </c>
    </row>
    <row r="20" spans="1:42" s="338" customFormat="1" ht="43.9" customHeight="1">
      <c r="A20" s="418">
        <v>14</v>
      </c>
      <c r="B20" s="419" t="s">
        <v>1409</v>
      </c>
      <c r="C20" s="420">
        <f>IF(ISERROR(VLOOKUP(B20,'100m.'!$E$8:$F$991,2,0)),"",(VLOOKUP(B20,'100m.'!$E$8:$H$991,2,0)))</f>
        <v>1399</v>
      </c>
      <c r="D20" s="457">
        <f>IF(ISERROR(VLOOKUP(B20,'100m.'!$E$8:$G$991,3,0)),"",(VLOOKUP(B20,'100m.'!$E$8:$G$991,3,0)))</f>
        <v>10</v>
      </c>
      <c r="E20" s="422">
        <f>IF(ISERROR(VLOOKUP(B20,'400m.'!$E$8:$F$1007,2,0)),"",(VLOOKUP(B20,'400m.'!$E$8:$H$1007,2,0)))</f>
        <v>11263</v>
      </c>
      <c r="F20" s="423">
        <f>IF(ISERROR(VLOOKUP(B20,'400m.'!$E$8:$G$1007,3,0)),"",(VLOOKUP(B20,'400m.'!$E$8:$G$1007,3,0)))</f>
        <v>9</v>
      </c>
      <c r="G20" s="424">
        <f>IF(ISERROR(VLOOKUP(B20,'3000m.'!$E$8:$F$1000,2,0)),"",(VLOOKUP(B20,'3000m.'!$E$8:$H$1000,2,0)))</f>
        <v>145879</v>
      </c>
      <c r="H20" s="425">
        <f>IF(ISERROR(VLOOKUP(B20,'3000m.'!$E$8:$G$1000,3,0)),"",(VLOOKUP(B20,'3000m.'!$E$8:$G$1000,3,0)))</f>
        <v>7</v>
      </c>
      <c r="I20" s="426">
        <f>IF(ISERROR(VLOOKUP(B20,Cirit!$F$8:$N$996,9,0)),"",(VLOOKUP(B20,Cirit!$F$8:$N$996,9,0)))</f>
        <v>1716</v>
      </c>
      <c r="J20" s="423">
        <f>IF(ISERROR(VLOOKUP(B20,Cirit!$F$8:$O$996,10,0)),"",(VLOOKUP(B20,Cirit!$F$8:$O$996,10,0)))</f>
        <v>7</v>
      </c>
      <c r="K20" s="427" t="str">
        <f>IF(ISERROR(VLOOKUP(B20,Yüksek!$F$8:$BO$950,62,0)),"",(VLOOKUP(B20,Yüksek!$F$8:$BO$950,62,0)))</f>
        <v>NM</v>
      </c>
      <c r="L20" s="421">
        <f>IF(ISERROR(VLOOKUP(B20,Yüksek!$F$8:$BP$950,63,0)),"",(VLOOKUP(B20,Yüksek!$F$8:$BP$950,63,0)))</f>
        <v>0</v>
      </c>
      <c r="M20" s="426">
        <f>IF(ISERROR(VLOOKUP(B20,Gülle!$F$8:$N$996,9,0)),"",(VLOOKUP(B20,Gülle!$F$8:$N$996,9,0)))</f>
        <v>645</v>
      </c>
      <c r="N20" s="423">
        <f>IF(ISERROR(VLOOKUP(B20,Gülle!$F$8:$O$996,10,0)),"",(VLOOKUP(B20,Gülle!$F$8:$O$996,10,0)))</f>
        <v>5</v>
      </c>
      <c r="O20" s="428">
        <f t="shared" si="0"/>
        <v>38</v>
      </c>
      <c r="P20" s="420">
        <f>IF(ISERROR(VLOOKUP(B20,'200m.'!$E$8:$F$999,2,0)),"",(VLOOKUP(B20,'200m.'!$E$8:$H$999,2,0)))</f>
        <v>2981</v>
      </c>
      <c r="Q20" s="421">
        <f>IF(ISERROR(VLOOKUP(B20,'200m.'!$E$8:$G$999,3,0)),"",(VLOOKUP(B20,'200m.'!$E$8:$G$999,3,0)))</f>
        <v>13</v>
      </c>
      <c r="R20" s="422">
        <f>IF(ISERROR(VLOOKUP(B20,'400m.Eng.'!$E$8:$F$991,2,0)),"",(VLOOKUP(B20,'400m.Eng.'!$E$8:$H$991,2,0)))</f>
        <v>13254</v>
      </c>
      <c r="S20" s="423">
        <f>IF(ISERROR(VLOOKUP(B20,'400m.Eng.'!$E$8:$G$991,3,0)),"",(VLOOKUP(B20,'400m.Eng.'!$E$8:$G$991,3,0)))</f>
        <v>10.5</v>
      </c>
      <c r="T20" s="429">
        <f>IF(ISERROR(VLOOKUP(B20,'800m.'!$E$8:$F$1001,2,0)),"",(VLOOKUP(B20,'800m.'!$E$8:$H$1001,2,0)))</f>
        <v>0</v>
      </c>
      <c r="U20" s="425">
        <f>IF(ISERROR(VLOOKUP(B20,'800m.'!$E$8:$G$1001,3,0)),"",(VLOOKUP(B20,'800m.'!$E$8:$G$1001,3,0)))</f>
        <v>0</v>
      </c>
      <c r="V20" s="427">
        <f>IF(ISERROR(VLOOKUP(B20,Sırık!$F$8:$BO$950,62,0)),"",(VLOOKUP(B20,Sırık!$F$8:$BO$950,62,0)))</f>
        <v>220</v>
      </c>
      <c r="W20" s="421">
        <f>IF(ISERROR(VLOOKUP(B20,Sırık!$F$8:$BP$950,63,0)),"",(VLOOKUP(B20,Sırık!$F$8:$BP$950,63,0)))</f>
        <v>20</v>
      </c>
      <c r="X20" s="426">
        <f>IF(ISERROR(VLOOKUP(B20,Uzun!$F$8:$N$996,9,0)),"",(VLOOKUP(B20,Uzun!$F$8:$N$996,9,0)))</f>
        <v>403</v>
      </c>
      <c r="Y20" s="423">
        <f>IF(ISERROR(VLOOKUP(B20,Uzun!$F$8:$O$996,10,0)),"",(VLOOKUP(B20,Uzun!$F$8:$O$996,10,0)))</f>
        <v>5</v>
      </c>
      <c r="Z20" s="430">
        <f>IF(ISERROR(VLOOKUP(B20,Disk!$F$8:$N$996,9,0)),"",(VLOOKUP(B20,Disk!$F$8:$N$996,9,0)))</f>
        <v>2615</v>
      </c>
      <c r="AA20" s="425">
        <f>IF(ISERROR(VLOOKUP(B20,Disk!$F$8:$O$996,10,0)),"",(VLOOKUP(B20,Disk!$F$8:$O$996,10,0)))</f>
        <v>14</v>
      </c>
      <c r="AB20" s="422">
        <f>IF(ISERROR(VLOOKUP(B20,'4x100m.'!$E$8:$F$983,2,0)),"",(VLOOKUP(B20,'4x100m.'!$E$8:$H$983,2,0)))</f>
        <v>5852</v>
      </c>
      <c r="AC20" s="423">
        <f>IF(ISERROR(VLOOKUP(B20,'4x100m.'!$E$8:$G$983,3,0)),"",(VLOOKUP(B20,'4x100m.'!$E$8:$G$983,3,0)))</f>
        <v>8</v>
      </c>
      <c r="AD20" s="428">
        <f t="shared" si="1"/>
        <v>70.5</v>
      </c>
      <c r="AE20" s="420">
        <f>IF(ISERROR(VLOOKUP(B20,'100m.Eng.'!$E$8:$F$991,2,0)),"",(VLOOKUP(B20,'100m.Eng.'!$E$8:$H$991,2,0)))</f>
        <v>2354</v>
      </c>
      <c r="AF20" s="421">
        <f>IF(ISERROR(VLOOKUP(B20,'100m.Eng.'!$E$8:$G$991,3,0)),"",(VLOOKUP(B20,'100m.Eng.'!$E$8:$G$991,3,0)))</f>
        <v>8</v>
      </c>
      <c r="AG20" s="422">
        <f>IF(ISERROR(VLOOKUP(B20,'1500m.'!$E$8:$F$996,2,0)),"",(VLOOKUP(B20,'1500m.'!$E$8:$H$996,2,0)))</f>
        <v>64229</v>
      </c>
      <c r="AH20" s="423">
        <f>IF(ISERROR(VLOOKUP(B20,'1500m.'!$E$8:$G$996,3,0)),"",(VLOOKUP(B20,'1500m.'!$E$8:$G$996,3,0)))</f>
        <v>1</v>
      </c>
      <c r="AI20" s="430">
        <f>IF(ISERROR(VLOOKUP(B20,Çekiç!$F$8:$N$996,9,0)),"",(VLOOKUP(B20,Çekiç!$F$8:$N$996,9,0)))</f>
        <v>3003</v>
      </c>
      <c r="AJ20" s="425">
        <f>IF(ISERROR(VLOOKUP(B20,Çekiç!$F$8:$O$996,10,0)),"",(VLOOKUP(B20,Çekiç!$F$8:$O$996,10,0)))</f>
        <v>19</v>
      </c>
      <c r="AK20" s="426">
        <f>IF(ISERROR(VLOOKUP(B20,Üçadım!$F$8:$N$996,9,0)),"",(VLOOKUP(B20,Üçadım!$F$8:$N$996,9,0)))</f>
        <v>900</v>
      </c>
      <c r="AL20" s="423">
        <f>IF(ISERROR(VLOOKUP(B20,Üçadım!$F$8:$O$996,10,0)),"",(VLOOKUP(B20,Üçadım!$F$8:$O$996,10,0)))</f>
        <v>14</v>
      </c>
      <c r="AM20" s="429">
        <f>IF(ISERROR(VLOOKUP(B20,'4x400m.'!$E$8:$F$983,2,0)),"",(VLOOKUP(B20,'4x400m.'!$E$8:$H$983,2,0)))</f>
        <v>44906</v>
      </c>
      <c r="AN20" s="421">
        <f>IF(ISERROR(VLOOKUP(B20,'4x400m.'!$E$8:$G$983,3,0)),"",(VLOOKUP(B20,'4x400m.'!$E$8:$G$983,3,0)))</f>
        <v>9</v>
      </c>
      <c r="AO20" s="428">
        <f t="shared" si="2"/>
        <v>51</v>
      </c>
      <c r="AP20" s="431">
        <f t="shared" si="3"/>
        <v>159.5</v>
      </c>
    </row>
    <row r="21" spans="1:42" s="338" customFormat="1" ht="43.9" customHeight="1">
      <c r="A21" s="418">
        <v>15</v>
      </c>
      <c r="B21" s="419" t="s">
        <v>1300</v>
      </c>
      <c r="C21" s="420">
        <f>IF(ISERROR(VLOOKUP(B21,'100m.'!$E$8:$F$991,2,0)),"",(VLOOKUP(B21,'100m.'!$E$8:$H$991,2,0)))</f>
        <v>1409</v>
      </c>
      <c r="D21" s="421">
        <f>IF(ISERROR(VLOOKUP(B21,'100m.'!$E$8:$G$991,3,0)),"",(VLOOKUP(B21,'100m.'!$E$8:$G$991,3,0)))</f>
        <v>8</v>
      </c>
      <c r="E21" s="422">
        <f>IF(ISERROR(VLOOKUP(B21,'400m.'!$E$8:$F$1007,2,0)),"",(VLOOKUP(B21,'400m.'!$E$8:$H$1007,2,0)))</f>
        <v>10864</v>
      </c>
      <c r="F21" s="423">
        <f>IF(ISERROR(VLOOKUP(B21,'400m.'!$E$8:$G$1007,3,0)),"",(VLOOKUP(B21,'400m.'!$E$8:$G$1007,3,0)))</f>
        <v>11</v>
      </c>
      <c r="G21" s="424">
        <f>IF(ISERROR(VLOOKUP(B21,'3000m.'!$E$8:$F$1000,2,0)),"",(VLOOKUP(B21,'3000m.'!$E$8:$H$1000,2,0)))</f>
        <v>145855</v>
      </c>
      <c r="H21" s="425">
        <f>IF(ISERROR(VLOOKUP(B21,'3000m.'!$E$8:$G$1000,3,0)),"",(VLOOKUP(B21,'3000m.'!$E$8:$G$1000,3,0)))</f>
        <v>8</v>
      </c>
      <c r="I21" s="426">
        <f>IF(ISERROR(VLOOKUP(B21,Cirit!$F$8:$N$996,9,0)),"",(VLOOKUP(B21,Cirit!$F$8:$N$996,9,0)))</f>
        <v>2362</v>
      </c>
      <c r="J21" s="423">
        <f>IF(ISERROR(VLOOKUP(B21,Cirit!$F$8:$O$996,10,0)),"",(VLOOKUP(B21,Cirit!$F$8:$O$996,10,0)))</f>
        <v>15</v>
      </c>
      <c r="K21" s="427">
        <f>IF(ISERROR(VLOOKUP(B21,Yüksek!$F$8:$BO$950,62,0)),"",(VLOOKUP(B21,Yüksek!$F$8:$BO$950,62,0)))</f>
        <v>120</v>
      </c>
      <c r="L21" s="421">
        <f>IF(ISERROR(VLOOKUP(B21,Yüksek!$F$8:$BP$950,63,0)),"",(VLOOKUP(B21,Yüksek!$F$8:$BP$950,63,0)))</f>
        <v>9</v>
      </c>
      <c r="M21" s="426">
        <f>IF(ISERROR(VLOOKUP(B21,Gülle!$F$8:$N$996,9,0)),"",(VLOOKUP(B21,Gülle!$F$8:$N$996,9,0)))</f>
        <v>744</v>
      </c>
      <c r="N21" s="423">
        <f>IF(ISERROR(VLOOKUP(B21,Gülle!$F$8:$O$996,10,0)),"",(VLOOKUP(B21,Gülle!$F$8:$O$996,10,0)))</f>
        <v>10</v>
      </c>
      <c r="O21" s="428">
        <f t="shared" si="0"/>
        <v>61</v>
      </c>
      <c r="P21" s="420">
        <f>IF(ISERROR(VLOOKUP(B21,'200m.'!$E$8:$F$999,2,0)),"",(VLOOKUP(B21,'200m.'!$E$8:$H$999,2,0)))</f>
        <v>3464</v>
      </c>
      <c r="Q21" s="421">
        <f>IF(ISERROR(VLOOKUP(B21,'200m.'!$E$8:$G$999,3,0)),"",(VLOOKUP(B21,'200m.'!$E$8:$G$999,3,0)))</f>
        <v>1</v>
      </c>
      <c r="R21" s="422">
        <f>IF(ISERROR(VLOOKUP(B21,'400m.Eng.'!$E$8:$F$991,2,0)),"",(VLOOKUP(B21,'400m.Eng.'!$E$8:$H$991,2,0)))</f>
        <v>12175</v>
      </c>
      <c r="S21" s="423">
        <f>IF(ISERROR(VLOOKUP(B21,'400m.Eng.'!$E$8:$G$991,3,0)),"",(VLOOKUP(B21,'400m.Eng.'!$E$8:$G$991,3,0)))</f>
        <v>15</v>
      </c>
      <c r="T21" s="429">
        <f>IF(ISERROR(VLOOKUP(B21,'800m.'!$E$8:$F$1001,2,0)),"",(VLOOKUP(B21,'800m.'!$E$8:$H$1001,2,0)))</f>
        <v>30002</v>
      </c>
      <c r="U21" s="425">
        <f>IF(ISERROR(VLOOKUP(B21,'800m.'!$E$8:$G$1001,3,0)),"",(VLOOKUP(B21,'800m.'!$E$8:$G$1001,3,0)))</f>
        <v>5</v>
      </c>
      <c r="V21" s="427" t="str">
        <f>IF(ISERROR(VLOOKUP(B21,Sırık!$F$8:$BO$950,62,0)),"",(VLOOKUP(B21,Sırık!$F$8:$BO$950,62,0)))</f>
        <v>NM</v>
      </c>
      <c r="W21" s="421" t="str">
        <f>IF(ISERROR(VLOOKUP(B21,Sırık!$F$8:$BP$950,63,0)),"",(VLOOKUP(B21,Sırık!$F$8:$BP$950,63,0)))</f>
        <v>-</v>
      </c>
      <c r="X21" s="426">
        <f>IF(ISERROR(VLOOKUP(B21,Uzun!$F$8:$N$996,9,0)),"",(VLOOKUP(B21,Uzun!$F$8:$N$996,9,0)))</f>
        <v>428</v>
      </c>
      <c r="Y21" s="423">
        <f>IF(ISERROR(VLOOKUP(B21,Uzun!$F$8:$O$996,10,0)),"",(VLOOKUP(B21,Uzun!$F$8:$O$996,10,0)))</f>
        <v>9</v>
      </c>
      <c r="Z21" s="430">
        <f>IF(ISERROR(VLOOKUP(B21,Disk!$F$8:$N$996,9,0)),"",(VLOOKUP(B21,Disk!$F$8:$N$996,9,0)))</f>
        <v>1855</v>
      </c>
      <c r="AA21" s="425">
        <f>IF(ISERROR(VLOOKUP(B21,Disk!$F$8:$O$996,10,0)),"",(VLOOKUP(B21,Disk!$F$8:$O$996,10,0)))</f>
        <v>10</v>
      </c>
      <c r="AB21" s="422">
        <f>IF(ISERROR(VLOOKUP(B21,'4x100m.'!$E$8:$F$983,2,0)),"",(VLOOKUP(B21,'4x100m.'!$E$8:$H$983,2,0)))</f>
        <v>5604</v>
      </c>
      <c r="AC21" s="423">
        <f>IF(ISERROR(VLOOKUP(B21,'4x100m.'!$E$8:$G$983,3,0)),"",(VLOOKUP(B21,'4x100m.'!$E$8:$G$983,3,0)))</f>
        <v>12</v>
      </c>
      <c r="AD21" s="428">
        <f t="shared" si="1"/>
        <v>52</v>
      </c>
      <c r="AE21" s="420" t="str">
        <f>IF(ISERROR(VLOOKUP(B21,'100m.Eng.'!$E$8:$F$991,2,0)),"",(VLOOKUP(B21,'100m.Eng.'!$E$8:$H$991,2,0)))</f>
        <v>DNS</v>
      </c>
      <c r="AF21" s="421">
        <f>IF(ISERROR(VLOOKUP(B21,'100m.Eng.'!$E$8:$G$991,3,0)),"",(VLOOKUP(B21,'100m.Eng.'!$E$8:$G$991,3,0)))</f>
        <v>14</v>
      </c>
      <c r="AG21" s="422">
        <f>IF(ISERROR(VLOOKUP(B21,'1500m.'!$E$8:$F$996,2,0)),"",(VLOOKUP(B21,'1500m.'!$E$8:$H$996,2,0)))</f>
        <v>64963</v>
      </c>
      <c r="AH21" s="423">
        <f>IF(ISERROR(VLOOKUP(B21,'1500m.'!$E$8:$G$996,3,0)),"",(VLOOKUP(B21,'1500m.'!$E$8:$G$996,3,0)))</f>
        <v>0</v>
      </c>
      <c r="AI21" s="430">
        <f>IF(ISERROR(VLOOKUP(B21,Çekiç!$F$8:$N$996,9,0)),"",(VLOOKUP(B21,Çekiç!$F$8:$N$996,9,0)))</f>
        <v>1668</v>
      </c>
      <c r="AJ21" s="425">
        <f>IF(ISERROR(VLOOKUP(B21,Çekiç!$F$8:$O$996,10,0)),"",(VLOOKUP(B21,Çekiç!$F$8:$O$996,10,0)))</f>
        <v>5</v>
      </c>
      <c r="AK21" s="426">
        <f>IF(ISERROR(VLOOKUP(B21,Üçadım!$F$8:$N$996,9,0)),"",(VLOOKUP(B21,Üçadım!$F$8:$N$996,9,0)))</f>
        <v>913</v>
      </c>
      <c r="AL21" s="423">
        <f>IF(ISERROR(VLOOKUP(B21,Üçadım!$F$8:$O$996,10,0)),"",(VLOOKUP(B21,Üçadım!$F$8:$O$996,10,0)))</f>
        <v>12</v>
      </c>
      <c r="AM21" s="429">
        <f>IF(ISERROR(VLOOKUP(B21,'4x400m.'!$E$8:$F$983,2,0)),"",(VLOOKUP(B21,'4x400m.'!$E$8:$H$983,2,0)))</f>
        <v>44793</v>
      </c>
      <c r="AN21" s="421">
        <f>IF(ISERROR(VLOOKUP(B21,'4x400m.'!$E$8:$G$983,3,0)),"",(VLOOKUP(B21,'4x400m.'!$E$8:$G$983,3,0)))</f>
        <v>12</v>
      </c>
      <c r="AO21" s="428">
        <f t="shared" si="2"/>
        <v>43</v>
      </c>
      <c r="AP21" s="431">
        <f t="shared" si="3"/>
        <v>156</v>
      </c>
    </row>
    <row r="22" spans="1:42" s="338" customFormat="1" ht="43.9" customHeight="1">
      <c r="A22" s="418">
        <v>16</v>
      </c>
      <c r="B22" s="419" t="s">
        <v>1327</v>
      </c>
      <c r="C22" s="420">
        <f>IF(ISERROR(VLOOKUP(B22,'100m.'!$E$8:$F$991,2,0)),"",(VLOOKUP(B22,'100m.'!$E$8:$H$991,2,0)))</f>
        <v>1289</v>
      </c>
      <c r="D22" s="421">
        <f>IF(ISERROR(VLOOKUP(B22,'100m.'!$E$8:$G$991,3,0)),"",(VLOOKUP(B22,'100m.'!$E$8:$G$991,3,0)))</f>
        <v>19</v>
      </c>
      <c r="E22" s="422">
        <f>IF(ISERROR(VLOOKUP(B22,'400m.'!$E$8:$F$1007,2,0)),"",(VLOOKUP(B22,'400m.'!$E$8:$H$1007,2,0)))</f>
        <v>10756</v>
      </c>
      <c r="F22" s="423">
        <f>IF(ISERROR(VLOOKUP(B22,'400m.'!$E$8:$G$1007,3,0)),"",(VLOOKUP(B22,'400m.'!$E$8:$G$1007,3,0)))</f>
        <v>13</v>
      </c>
      <c r="G22" s="424">
        <f>IF(ISERROR(VLOOKUP(B22,'3000m.'!$E$8:$F$1000,2,0)),"",(VLOOKUP(B22,'3000m.'!$E$8:$H$1000,2,0)))</f>
        <v>130297</v>
      </c>
      <c r="H22" s="425">
        <f>IF(ISERROR(VLOOKUP(B22,'3000m.'!$E$8:$G$1000,3,0)),"",(VLOOKUP(B22,'3000m.'!$E$8:$G$1000,3,0)))</f>
        <v>13</v>
      </c>
      <c r="I22" s="426">
        <f>IF(ISERROR(VLOOKUP(B22,Cirit!$F$8:$N$996,9,0)),"",(VLOOKUP(B22,Cirit!$F$8:$N$996,9,0)))</f>
        <v>1629</v>
      </c>
      <c r="J22" s="423">
        <f>IF(ISERROR(VLOOKUP(B22,Cirit!$F$8:$O$996,10,0)),"",(VLOOKUP(B22,Cirit!$F$8:$O$996,10,0)))</f>
        <v>5</v>
      </c>
      <c r="K22" s="427">
        <f>IF(ISERROR(VLOOKUP(B22,Yüksek!$F$8:$BO$950,62,0)),"",(VLOOKUP(B22,Yüksek!$F$8:$BO$950,62,0)))</f>
        <v>0</v>
      </c>
      <c r="L22" s="421">
        <f>IF(ISERROR(VLOOKUP(B22,Yüksek!$F$8:$BP$950,63,0)),"",(VLOOKUP(B22,Yüksek!$F$8:$BP$950,63,0)))</f>
        <v>0</v>
      </c>
      <c r="M22" s="426">
        <f>IF(ISERROR(VLOOKUP(B22,Gülle!$F$8:$N$996,9,0)),"",(VLOOKUP(B22,Gülle!$F$8:$N$996,9,0)))</f>
        <v>458</v>
      </c>
      <c r="N22" s="423">
        <f>IF(ISERROR(VLOOKUP(B22,Gülle!$F$8:$O$996,10,0)),"",(VLOOKUP(B22,Gülle!$F$8:$O$996,10,0)))</f>
        <v>0</v>
      </c>
      <c r="O22" s="428">
        <f t="shared" si="0"/>
        <v>50</v>
      </c>
      <c r="P22" s="420">
        <f>IF(ISERROR(VLOOKUP(B22,'200m.'!$E$8:$F$999,2,0)),"",(VLOOKUP(B22,'200m.'!$E$8:$H$999,2,0)))</f>
        <v>2759</v>
      </c>
      <c r="Q22" s="421">
        <f>IF(ISERROR(VLOOKUP(B22,'200m.'!$E$8:$G$999,3,0)),"",(VLOOKUP(B22,'200m.'!$E$8:$G$999,3,0)))</f>
        <v>15</v>
      </c>
      <c r="R22" s="422">
        <f>IF(ISERROR(VLOOKUP(B22,'400m.Eng.'!$E$8:$F$991,2,0)),"",(VLOOKUP(B22,'400m.Eng.'!$E$8:$H$991,2,0)))</f>
        <v>13825</v>
      </c>
      <c r="S22" s="423">
        <f>IF(ISERROR(VLOOKUP(B22,'400m.Eng.'!$E$8:$G$991,3,0)),"",(VLOOKUP(B22,'400m.Eng.'!$E$8:$G$991,3,0)))</f>
        <v>8</v>
      </c>
      <c r="T22" s="429">
        <f>IF(ISERROR(VLOOKUP(B22,'800m.'!$E$8:$F$1001,2,0)),"",(VLOOKUP(B22,'800m.'!$E$8:$H$1001,2,0)))</f>
        <v>25286</v>
      </c>
      <c r="U22" s="425">
        <f>IF(ISERROR(VLOOKUP(B22,'800m.'!$E$8:$G$1001,3,0)),"",(VLOOKUP(B22,'800m.'!$E$8:$G$1001,3,0)))</f>
        <v>10</v>
      </c>
      <c r="V22" s="427">
        <f>IF(ISERROR(VLOOKUP(B22,Sırık!$F$8:$BO$950,62,0)),"",(VLOOKUP(B22,Sırık!$F$8:$BO$950,62,0)))</f>
        <v>0</v>
      </c>
      <c r="W22" s="421">
        <f>IF(ISERROR(VLOOKUP(B22,Sırık!$F$8:$BP$950,63,0)),"",(VLOOKUP(B22,Sırık!$F$8:$BP$950,63,0)))</f>
        <v>0</v>
      </c>
      <c r="X22" s="426">
        <f>IF(ISERROR(VLOOKUP(B22,Uzun!$F$8:$N$996,9,0)),"",(VLOOKUP(B22,Uzun!$F$8:$N$996,9,0)))</f>
        <v>392</v>
      </c>
      <c r="Y22" s="423">
        <f>IF(ISERROR(VLOOKUP(B22,Uzun!$F$8:$O$996,10,0)),"",(VLOOKUP(B22,Uzun!$F$8:$O$996,10,0)))</f>
        <v>3</v>
      </c>
      <c r="Z22" s="430">
        <f>IF(ISERROR(VLOOKUP(B22,Disk!$F$8:$N$996,9,0)),"",(VLOOKUP(B22,Disk!$F$8:$N$996,9,0)))</f>
        <v>1333</v>
      </c>
      <c r="AA22" s="425">
        <f>IF(ISERROR(VLOOKUP(B22,Disk!$F$8:$O$996,10,0)),"",(VLOOKUP(B22,Disk!$F$8:$O$996,10,0)))</f>
        <v>1</v>
      </c>
      <c r="AB22" s="422">
        <f>IF(ISERROR(VLOOKUP(B22,'4x100m.'!$E$8:$F$983,2,0)),"",(VLOOKUP(B22,'4x100m.'!$E$8:$H$983,2,0)))</f>
        <v>5521</v>
      </c>
      <c r="AC22" s="423">
        <f>IF(ISERROR(VLOOKUP(B22,'4x100m.'!$E$8:$G$983,3,0)),"",(VLOOKUP(B22,'4x100m.'!$E$8:$G$983,3,0)))</f>
        <v>15</v>
      </c>
      <c r="AD22" s="428">
        <f t="shared" si="1"/>
        <v>52</v>
      </c>
      <c r="AE22" s="420" t="str">
        <f>IF(ISERROR(VLOOKUP(B22,'100m.Eng.'!$E$8:$F$991,2,0)),"",(VLOOKUP(B22,'100m.Eng.'!$E$8:$H$991,2,0)))</f>
        <v>DNS</v>
      </c>
      <c r="AF22" s="421">
        <f>IF(ISERROR(VLOOKUP(B22,'100m.Eng.'!$E$8:$G$991,3,0)),"",(VLOOKUP(B22,'100m.Eng.'!$E$8:$G$991,3,0)))</f>
        <v>0</v>
      </c>
      <c r="AG22" s="422">
        <f>IF(ISERROR(VLOOKUP(B22,'1500m.'!$E$8:$F$996,2,0)),"",(VLOOKUP(B22,'1500m.'!$E$8:$H$996,2,0)))</f>
        <v>52472</v>
      </c>
      <c r="AH22" s="423">
        <f>IF(ISERROR(VLOOKUP(B22,'1500m.'!$E$8:$G$996,3,0)),"",(VLOOKUP(B22,'1500m.'!$E$8:$G$996,3,0)))</f>
        <v>14</v>
      </c>
      <c r="AI22" s="430">
        <f>IF(ISERROR(VLOOKUP(B22,Çekiç!$F$8:$N$996,9,0)),"",(VLOOKUP(B22,Çekiç!$F$8:$N$996,9,0)))</f>
        <v>1736</v>
      </c>
      <c r="AJ22" s="425">
        <f>IF(ISERROR(VLOOKUP(B22,Çekiç!$F$8:$O$996,10,0)),"",(VLOOKUP(B22,Çekiç!$F$8:$O$996,10,0)))</f>
        <v>8</v>
      </c>
      <c r="AK22" s="426">
        <f>IF(ISERROR(VLOOKUP(B22,Üçadım!$F$8:$N$996,9,0)),"",(VLOOKUP(B22,Üçadım!$F$8:$N$996,9,0)))</f>
        <v>0</v>
      </c>
      <c r="AL22" s="423">
        <f>IF(ISERROR(VLOOKUP(B22,Üçadım!$F$8:$O$996,10,0)),"",(VLOOKUP(B22,Üçadım!$F$8:$O$996,10,0)))</f>
        <v>0</v>
      </c>
      <c r="AM22" s="429">
        <f>IF(ISERROR(VLOOKUP(B22,'4x400m.'!$E$8:$F$983,2,0)),"",(VLOOKUP(B22,'4x400m.'!$E$8:$H$983,2,0)))</f>
        <v>43163</v>
      </c>
      <c r="AN22" s="421">
        <f>IF(ISERROR(VLOOKUP(B22,'4x400m.'!$E$8:$G$983,3,0)),"",(VLOOKUP(B22,'4x400m.'!$E$8:$G$983,3,0)))</f>
        <v>17</v>
      </c>
      <c r="AO22" s="428">
        <f t="shared" si="2"/>
        <v>39</v>
      </c>
      <c r="AP22" s="431">
        <f t="shared" si="3"/>
        <v>141</v>
      </c>
    </row>
    <row r="23" spans="1:42" s="338" customFormat="1" ht="43.9" customHeight="1">
      <c r="A23" s="418">
        <v>17</v>
      </c>
      <c r="B23" s="419" t="s">
        <v>1462</v>
      </c>
      <c r="C23" s="420">
        <f>IF(ISERROR(VLOOKUP(B23,'100m.'!$E$8:$F$991,2,0)),"",(VLOOKUP(B23,'100m.'!$E$8:$H$991,2,0)))</f>
        <v>1398</v>
      </c>
      <c r="D23" s="421">
        <f>IF(ISERROR(VLOOKUP(B23,'100m.'!$E$8:$G$991,3,0)),"",(VLOOKUP(B23,'100m.'!$E$8:$G$991,3,0)))</f>
        <v>11</v>
      </c>
      <c r="E23" s="422">
        <f>IF(ISERROR(VLOOKUP(B23,'400m.'!$E$8:$F$1007,2,0)),"",(VLOOKUP(B23,'400m.'!$E$8:$H$1007,2,0)))</f>
        <v>12251</v>
      </c>
      <c r="F23" s="423">
        <f>IF(ISERROR(VLOOKUP(B23,'400m.'!$E$8:$G$1007,3,0)),"",(VLOOKUP(B23,'400m.'!$E$8:$G$1007,3,0)))</f>
        <v>0</v>
      </c>
      <c r="G23" s="424">
        <f>IF(ISERROR(VLOOKUP(B23,'3000m.'!$E$8:$F$1000,2,0)),"",(VLOOKUP(B23,'3000m.'!$E$8:$H$1000,2,0)))</f>
        <v>135868</v>
      </c>
      <c r="H23" s="425">
        <f>IF(ISERROR(VLOOKUP(B23,'3000m.'!$E$8:$G$1000,3,0)),"",(VLOOKUP(B23,'3000m.'!$E$8:$G$1000,3,0)))</f>
        <v>11</v>
      </c>
      <c r="I23" s="426">
        <f>IF(ISERROR(VLOOKUP(B23,Cirit!$F$8:$N$996,9,0)),"",(VLOOKUP(B23,Cirit!$F$8:$N$996,9,0)))</f>
        <v>1962</v>
      </c>
      <c r="J23" s="423">
        <f>IF(ISERROR(VLOOKUP(B23,Cirit!$F$8:$O$996,10,0)),"",(VLOOKUP(B23,Cirit!$F$8:$O$996,10,0)))</f>
        <v>9</v>
      </c>
      <c r="K23" s="427">
        <f>IF(ISERROR(VLOOKUP(B23,Yüksek!$F$8:$BO$950,62,0)),"",(VLOOKUP(B23,Yüksek!$F$8:$BO$950,62,0)))</f>
        <v>140</v>
      </c>
      <c r="L23" s="421">
        <f>IF(ISERROR(VLOOKUP(B23,Yüksek!$F$8:$BP$950,63,0)),"",(VLOOKUP(B23,Yüksek!$F$8:$BP$950,63,0)))</f>
        <v>15.5</v>
      </c>
      <c r="M23" s="426">
        <f>IF(ISERROR(VLOOKUP(B23,Gülle!$F$8:$N$996,9,0)),"",(VLOOKUP(B23,Gülle!$F$8:$N$996,9,0)))</f>
        <v>871</v>
      </c>
      <c r="N23" s="423">
        <f>IF(ISERROR(VLOOKUP(B23,Gülle!$F$8:$O$996,10,0)),"",(VLOOKUP(B23,Gülle!$F$8:$O$996,10,0)))</f>
        <v>14</v>
      </c>
      <c r="O23" s="428">
        <f t="shared" si="0"/>
        <v>60.5</v>
      </c>
      <c r="P23" s="420">
        <f>IF(ISERROR(VLOOKUP(B23,'200m.'!$E$8:$F$999,2,0)),"",(VLOOKUP(B23,'200m.'!$E$8:$H$999,2,0)))</f>
        <v>2907</v>
      </c>
      <c r="Q23" s="421">
        <f>IF(ISERROR(VLOOKUP(B23,'200m.'!$E$8:$G$999,3,0)),"",(VLOOKUP(B23,'200m.'!$E$8:$G$999,3,0)))</f>
        <v>12</v>
      </c>
      <c r="R23" s="422">
        <f>IF(ISERROR(VLOOKUP(B23,'400m.Eng.'!$E$8:$F$991,2,0)),"",(VLOOKUP(B23,'400m.Eng.'!$E$8:$H$991,2,0)))</f>
        <v>13254</v>
      </c>
      <c r="S23" s="423">
        <f>IF(ISERROR(VLOOKUP(B23,'400m.Eng.'!$E$8:$G$991,3,0)),"",(VLOOKUP(B23,'400m.Eng.'!$E$8:$G$991,3,0)))</f>
        <v>10.5</v>
      </c>
      <c r="T23" s="429" t="str">
        <f>IF(ISERROR(VLOOKUP(B23,'800m.'!$E$8:$F$1001,2,0)),"",(VLOOKUP(B23,'800m.'!$E$8:$H$1001,2,0)))</f>
        <v>DNF</v>
      </c>
      <c r="U23" s="425">
        <f>IF(ISERROR(VLOOKUP(B23,'800m.'!$E$8:$G$1001,3,0)),"",(VLOOKUP(B23,'800m.'!$E$8:$G$1001,3,0)))</f>
        <v>0</v>
      </c>
      <c r="V23" s="427" t="str">
        <f>IF(ISERROR(VLOOKUP(B23,Sırık!$F$8:$BO$950,62,0)),"",(VLOOKUP(B23,Sırık!$F$8:$BO$950,62,0)))</f>
        <v>NM</v>
      </c>
      <c r="W23" s="421" t="str">
        <f>IF(ISERROR(VLOOKUP(B23,Sırık!$F$8:$BP$950,63,0)),"",(VLOOKUP(B23,Sırık!$F$8:$BP$950,63,0)))</f>
        <v>-</v>
      </c>
      <c r="X23" s="426">
        <f>IF(ISERROR(VLOOKUP(B23,Uzun!$F$8:$N$996,9,0)),"",(VLOOKUP(B23,Uzun!$F$8:$N$996,9,0)))</f>
        <v>443</v>
      </c>
      <c r="Y23" s="423">
        <f>IF(ISERROR(VLOOKUP(B23,Uzun!$F$8:$O$996,10,0)),"",(VLOOKUP(B23,Uzun!$F$8:$O$996,10,0)))</f>
        <v>10</v>
      </c>
      <c r="Z23" s="430">
        <f>IF(ISERROR(VLOOKUP(B23,Disk!$F$8:$N$996,9,0)),"",(VLOOKUP(B23,Disk!$F$8:$N$996,9,0)))</f>
        <v>1993</v>
      </c>
      <c r="AA23" s="425">
        <f>IF(ISERROR(VLOOKUP(B23,Disk!$F$8:$O$996,10,0)),"",(VLOOKUP(B23,Disk!$F$8:$O$996,10,0)))</f>
        <v>11</v>
      </c>
      <c r="AB23" s="422" t="str">
        <f>IF(ISERROR(VLOOKUP(B23,'4x100m.'!$E$8:$F$983,2,0)),"",(VLOOKUP(B23,'4x100m.'!$E$8:$H$983,2,0)))</f>
        <v>DQ
170/13</v>
      </c>
      <c r="AC23" s="423">
        <f>IF(ISERROR(VLOOKUP(B23,'4x100m.'!$E$8:$G$983,3,0)),"",(VLOOKUP(B23,'4x100m.'!$E$8:$G$983,3,0)))</f>
        <v>0</v>
      </c>
      <c r="AD23" s="428">
        <f t="shared" si="1"/>
        <v>43.5</v>
      </c>
      <c r="AE23" s="420">
        <f>IF(ISERROR(VLOOKUP(B23,'100m.Eng.'!$E$8:$F$991,2,0)),"",(VLOOKUP(B23,'100m.Eng.'!$E$8:$H$991,2,0)))</f>
        <v>2299</v>
      </c>
      <c r="AF23" s="421">
        <f>IF(ISERROR(VLOOKUP(B23,'100m.Eng.'!$E$8:$G$991,3,0)),"",(VLOOKUP(B23,'100m.Eng.'!$E$8:$G$991,3,0)))</f>
        <v>9</v>
      </c>
      <c r="AG23" s="422">
        <f>IF(ISERROR(VLOOKUP(B23,'1500m.'!$E$8:$F$996,2,0)),"",(VLOOKUP(B23,'1500m.'!$E$8:$H$996,2,0)))</f>
        <v>61100</v>
      </c>
      <c r="AH23" s="423">
        <f>IF(ISERROR(VLOOKUP(B23,'1500m.'!$E$8:$G$996,3,0)),"",(VLOOKUP(B23,'1500m.'!$E$8:$G$996,3,0)))</f>
        <v>7</v>
      </c>
      <c r="AI23" s="430">
        <f>IF(ISERROR(VLOOKUP(B23,Çekiç!$F$8:$N$996,9,0)),"",(VLOOKUP(B23,Çekiç!$F$8:$N$996,9,0)))</f>
        <v>1700</v>
      </c>
      <c r="AJ23" s="425">
        <f>IF(ISERROR(VLOOKUP(B23,Çekiç!$F$8:$O$996,10,0)),"",(VLOOKUP(B23,Çekiç!$F$8:$O$996,10,0)))</f>
        <v>6</v>
      </c>
      <c r="AK23" s="426">
        <f>IF(ISERROR(VLOOKUP(B23,Üçadım!$F$8:$N$996,9,0)),"",(VLOOKUP(B23,Üçadım!$F$8:$N$996,9,0)))</f>
        <v>850</v>
      </c>
      <c r="AL23" s="423">
        <f>IF(ISERROR(VLOOKUP(B23,Üçadım!$F$8:$O$996,10,0)),"",(VLOOKUP(B23,Üçadım!$F$8:$O$996,10,0)))</f>
        <v>5</v>
      </c>
      <c r="AM23" s="429">
        <f>IF(ISERROR(VLOOKUP(B23,'4x400m.'!$E$8:$F$983,2,0)),"",(VLOOKUP(B23,'4x400m.'!$E$8:$H$983,2,0)))</f>
        <v>50185</v>
      </c>
      <c r="AN23" s="421">
        <f>IF(ISERROR(VLOOKUP(B23,'4x400m.'!$E$8:$G$983,3,0)),"",(VLOOKUP(B23,'4x400m.'!$E$8:$G$983,3,0)))</f>
        <v>6</v>
      </c>
      <c r="AO23" s="428">
        <f t="shared" si="2"/>
        <v>33</v>
      </c>
      <c r="AP23" s="431">
        <f t="shared" si="3"/>
        <v>137</v>
      </c>
    </row>
    <row r="24" spans="1:42" s="338" customFormat="1" ht="43.9" customHeight="1">
      <c r="A24" s="418">
        <v>18</v>
      </c>
      <c r="B24" s="419" t="s">
        <v>1150</v>
      </c>
      <c r="C24" s="420" t="str">
        <f>IF(ISERROR(VLOOKUP(B24,'100m.'!$E$8:$F$991,2,0)),"",(VLOOKUP(B24,'100m.'!$E$8:$H$991,2,0)))</f>
        <v>DNS</v>
      </c>
      <c r="D24" s="439">
        <f>IF(ISERROR(VLOOKUP(B24,'100m.'!$E$8:$G$991,3,0)),"",(VLOOKUP(B24,'100m.'!$E$8:$G$991,3,0)))</f>
        <v>0</v>
      </c>
      <c r="E24" s="422">
        <f>IF(ISERROR(VLOOKUP(B24,'400m.'!$E$8:$F$1007,2,0)),"",(VLOOKUP(B24,'400m.'!$E$8:$H$1007,2,0)))</f>
        <v>11505</v>
      </c>
      <c r="F24" s="440">
        <f>IF(ISERROR(VLOOKUP(B24,'400m.'!$E$8:$G$1007,3,0)),"",(VLOOKUP(B24,'400m.'!$E$8:$G$1007,3,0)))</f>
        <v>3</v>
      </c>
      <c r="G24" s="424">
        <f>IF(ISERROR(VLOOKUP(B24,'3000m.'!$E$8:$F$1000,2,0)),"",(VLOOKUP(B24,'3000m.'!$E$8:$H$1000,2,0)))</f>
        <v>120876</v>
      </c>
      <c r="H24" s="441">
        <f>IF(ISERROR(VLOOKUP(B24,'3000m.'!$E$8:$G$1000,3,0)),"",(VLOOKUP(B24,'3000m.'!$E$8:$G$1000,3,0)))</f>
        <v>14</v>
      </c>
      <c r="I24" s="426">
        <f>IF(ISERROR(VLOOKUP(B24,Cirit!$F$8:$N$996,9,0)),"",(VLOOKUP(B24,Cirit!$F$8:$N$996,9,0)))</f>
        <v>4507</v>
      </c>
      <c r="J24" s="423">
        <f>IF(ISERROR(VLOOKUP(B24,Cirit!$F$8:$O$996,10,0)),"",(VLOOKUP(B24,Cirit!$F$8:$O$996,10,0)))</f>
        <v>22</v>
      </c>
      <c r="K24" s="427">
        <f>IF(ISERROR(VLOOKUP(B24,Yüksek!$F$8:$BO$950,62,0)),"",(VLOOKUP(B24,Yüksek!$F$8:$BO$950,62,0)))</f>
        <v>0</v>
      </c>
      <c r="L24" s="449">
        <f>IF(ISERROR(VLOOKUP(B24,Yüksek!$F$8:$BP$950,63,0)),"",(VLOOKUP(B24,Yüksek!$F$8:$BP$950,63,0)))</f>
        <v>0</v>
      </c>
      <c r="M24" s="426" t="str">
        <f>IF(ISERROR(VLOOKUP(B24,Gülle!$F$8:$N$996,9,0)),"",(VLOOKUP(B24,Gülle!$F$8:$N$996,9,0)))</f>
        <v/>
      </c>
      <c r="N24" s="450">
        <f>IF(ISERROR(VLOOKUP(B24,Gülle!$F$8:$O$996,10,0)),"",(VLOOKUP(B24,Gülle!$F$8:$O$996,10,0)))</f>
        <v>0</v>
      </c>
      <c r="O24" s="428">
        <f t="shared" si="0"/>
        <v>39</v>
      </c>
      <c r="P24" s="420" t="str">
        <f>IF(ISERROR(VLOOKUP(B24,'200m.'!$E$8:$F$999,2,0)),"",(VLOOKUP(B24,'200m.'!$E$8:$H$999,2,0)))</f>
        <v>DNF</v>
      </c>
      <c r="Q24" s="421">
        <f>IF(ISERROR(VLOOKUP(B24,'200m.'!$E$8:$G$999,3,0)),"",(VLOOKUP(B24,'200m.'!$E$8:$G$999,3,0)))</f>
        <v>0</v>
      </c>
      <c r="R24" s="422">
        <f>IF(ISERROR(VLOOKUP(B24,'400m.Eng.'!$E$8:$F$991,2,0)),"",(VLOOKUP(B24,'400m.Eng.'!$E$8:$H$991,2,0)))</f>
        <v>0</v>
      </c>
      <c r="S24" s="423">
        <f>IF(ISERROR(VLOOKUP(B24,'400m.Eng.'!$E$8:$G$991,3,0)),"",(VLOOKUP(B24,'400m.Eng.'!$E$8:$G$991,3,0)))</f>
        <v>0</v>
      </c>
      <c r="T24" s="429">
        <f>IF(ISERROR(VLOOKUP(B24,'800m.'!$E$8:$F$1001,2,0)),"",(VLOOKUP(B24,'800m.'!$E$8:$H$1001,2,0)))</f>
        <v>24782</v>
      </c>
      <c r="U24" s="425">
        <f>IF(ISERROR(VLOOKUP(B24,'800m.'!$E$8:$G$1001,3,0)),"",(VLOOKUP(B24,'800m.'!$E$8:$G$1001,3,0)))</f>
        <v>12</v>
      </c>
      <c r="V24" s="427">
        <f>IF(ISERROR(VLOOKUP(B24,Sırık!$F$8:$BO$950,62,0)),"",(VLOOKUP(B24,Sırık!$F$8:$BO$950,62,0)))</f>
        <v>0</v>
      </c>
      <c r="W24" s="421">
        <f>IF(ISERROR(VLOOKUP(B24,Sırık!$F$8:$BP$950,63,0)),"",(VLOOKUP(B24,Sırık!$F$8:$BP$950,63,0)))</f>
        <v>0</v>
      </c>
      <c r="X24" s="426">
        <f>IF(ISERROR(VLOOKUP(B24,Uzun!$F$8:$N$996,9,0)),"",(VLOOKUP(B24,Uzun!$F$8:$N$996,9,0)))</f>
        <v>393</v>
      </c>
      <c r="Y24" s="423">
        <f>IF(ISERROR(VLOOKUP(B24,Uzun!$F$8:$O$996,10,0)),"",(VLOOKUP(B24,Uzun!$F$8:$O$996,10,0)))</f>
        <v>4</v>
      </c>
      <c r="Z24" s="430">
        <f>IF(ISERROR(VLOOKUP(B24,Disk!$F$8:$N$996,9,0)),"",(VLOOKUP(B24,Disk!$F$8:$N$996,9,0)))</f>
        <v>2948</v>
      </c>
      <c r="AA24" s="425">
        <f>IF(ISERROR(VLOOKUP(B24,Disk!$F$8:$O$996,10,0)),"",(VLOOKUP(B24,Disk!$F$8:$O$996,10,0)))</f>
        <v>18</v>
      </c>
      <c r="AB24" s="422">
        <f>IF(ISERROR(VLOOKUP(B24,'4x100m.'!$E$8:$F$983,2,0)),"",(VLOOKUP(B24,'4x100m.'!$E$8:$H$983,2,0)))</f>
        <v>10044</v>
      </c>
      <c r="AC24" s="423">
        <f>IF(ISERROR(VLOOKUP(B24,'4x100m.'!$E$8:$G$983,3,0)),"",(VLOOKUP(B24,'4x100m.'!$E$8:$G$983,3,0)))</f>
        <v>6</v>
      </c>
      <c r="AD24" s="428">
        <f t="shared" si="1"/>
        <v>40</v>
      </c>
      <c r="AE24" s="420">
        <f>IF(ISERROR(VLOOKUP(B24,'100m.Eng.'!$E$8:$F$991,2,0)),"",(VLOOKUP(B24,'100m.Eng.'!$E$8:$H$991,2,0)))</f>
        <v>2286</v>
      </c>
      <c r="AF24" s="421">
        <f>IF(ISERROR(VLOOKUP(B24,'100m.Eng.'!$E$8:$G$991,3,0)),"",(VLOOKUP(B24,'100m.Eng.'!$E$8:$G$991,3,0)))</f>
        <v>10</v>
      </c>
      <c r="AG24" s="422">
        <f>IF(ISERROR(VLOOKUP(B24,'1500m.'!$E$8:$F$996,2,0)),"",(VLOOKUP(B24,'1500m.'!$E$8:$H$996,2,0)))</f>
        <v>53856</v>
      </c>
      <c r="AH24" s="423">
        <f>IF(ISERROR(VLOOKUP(B24,'1500m.'!$E$8:$G$996,3,0)),"",(VLOOKUP(B24,'1500m.'!$E$8:$G$996,3,0)))</f>
        <v>11</v>
      </c>
      <c r="AI24" s="430">
        <f>IF(ISERROR(VLOOKUP(B24,Çekiç!$F$8:$N$996,9,0)),"",(VLOOKUP(B24,Çekiç!$F$8:$N$996,9,0)))</f>
        <v>5809</v>
      </c>
      <c r="AJ24" s="425">
        <f>IF(ISERROR(VLOOKUP(B24,Çekiç!$F$8:$O$996,10,0)),"",(VLOOKUP(B24,Çekiç!$F$8:$O$996,10,0)))</f>
        <v>24</v>
      </c>
      <c r="AK24" s="426" t="str">
        <f>IF(ISERROR(VLOOKUP(B24,Üçadım!$F$8:$N$996,9,0)),"",(VLOOKUP(B24,Üçadım!$F$8:$N$996,9,0)))</f>
        <v>NM</v>
      </c>
      <c r="AL24" s="423">
        <f>IF(ISERROR(VLOOKUP(B24,Üçadım!$F$8:$O$996,10,0)),"",(VLOOKUP(B24,Üçadım!$F$8:$O$996,10,0)))</f>
        <v>0</v>
      </c>
      <c r="AM24" s="429">
        <f>IF(ISERROR(VLOOKUP(B24,'4x400m.'!$E$8:$F$983,2,0)),"",(VLOOKUP(B24,'4x400m.'!$E$8:$H$983,2,0)))</f>
        <v>44863</v>
      </c>
      <c r="AN24" s="421">
        <f>IF(ISERROR(VLOOKUP(B24,'4x400m.'!$E$8:$G$983,3,0)),"",(VLOOKUP(B24,'4x400m.'!$E$8:$G$983,3,0)))</f>
        <v>11</v>
      </c>
      <c r="AO24" s="428">
        <f t="shared" si="2"/>
        <v>56</v>
      </c>
      <c r="AP24" s="431">
        <f t="shared" si="3"/>
        <v>135</v>
      </c>
    </row>
    <row r="25" spans="1:42" s="338" customFormat="1" ht="43.9" customHeight="1">
      <c r="A25" s="418">
        <v>19</v>
      </c>
      <c r="B25" s="419" t="s">
        <v>1221</v>
      </c>
      <c r="C25" s="420">
        <f>IF(ISERROR(VLOOKUP(B25,'100m.'!$E$8:$F$991,2,0)),"",(VLOOKUP(B25,'100m.'!$E$8:$H$991,2,0)))</f>
        <v>1458</v>
      </c>
      <c r="D25" s="421">
        <f>IF(ISERROR(VLOOKUP(B25,'100m.'!$E$8:$G$991,3,0)),"",(VLOOKUP(B25,'100m.'!$E$8:$G$991,3,0)))</f>
        <v>4</v>
      </c>
      <c r="E25" s="422">
        <f>IF(ISERROR(VLOOKUP(B25,'400m.'!$E$8:$F$1007,2,0)),"",(VLOOKUP(B25,'400m.'!$E$8:$H$1007,2,0)))</f>
        <v>11354</v>
      </c>
      <c r="F25" s="423">
        <f>IF(ISERROR(VLOOKUP(B25,'400m.'!$E$8:$G$1007,3,0)),"",(VLOOKUP(B25,'400m.'!$E$8:$G$1007,3,0)))</f>
        <v>7</v>
      </c>
      <c r="G25" s="424">
        <f>IF(ISERROR(VLOOKUP(B25,'3000m.'!$E$8:$F$1000,2,0)),"",(VLOOKUP(B25,'3000m.'!$E$8:$H$1000,2,0)))</f>
        <v>103381</v>
      </c>
      <c r="H25" s="425">
        <f>IF(ISERROR(VLOOKUP(B25,'3000m.'!$E$8:$G$1000,3,0)),"",(VLOOKUP(B25,'3000m.'!$E$8:$G$1000,3,0)))</f>
        <v>18</v>
      </c>
      <c r="I25" s="426">
        <f>IF(ISERROR(VLOOKUP(B25,Cirit!$F$8:$N$996,9,0)),"",(VLOOKUP(B25,Cirit!$F$8:$N$996,9,0)))</f>
        <v>1109</v>
      </c>
      <c r="J25" s="423">
        <f>IF(ISERROR(VLOOKUP(B25,Cirit!$F$8:$O$996,10,0)),"",(VLOOKUP(B25,Cirit!$F$8:$O$996,10,0)))</f>
        <v>13</v>
      </c>
      <c r="K25" s="427">
        <f>IF(ISERROR(VLOOKUP(B25,Yüksek!$F$8:$BO$950,62,0)),"",(VLOOKUP(B25,Yüksek!$F$8:$BO$950,62,0)))</f>
        <v>0</v>
      </c>
      <c r="L25" s="421">
        <f>IF(ISERROR(VLOOKUP(B25,Yüksek!$F$8:$BP$950,63,0)),"",(VLOOKUP(B25,Yüksek!$F$8:$BP$950,63,0)))</f>
        <v>0</v>
      </c>
      <c r="M25" s="426">
        <f>IF(ISERROR(VLOOKUP(B25,Gülle!$F$8:$N$996,9,0)),"",(VLOOKUP(B25,Gülle!$F$8:$N$996,9,0)))</f>
        <v>565</v>
      </c>
      <c r="N25" s="423">
        <f>IF(ISERROR(VLOOKUP(B25,Gülle!$F$8:$O$996,10,0)),"",(VLOOKUP(B25,Gülle!$F$8:$O$996,10,0)))</f>
        <v>0</v>
      </c>
      <c r="O25" s="428">
        <f t="shared" si="0"/>
        <v>42</v>
      </c>
      <c r="P25" s="420">
        <f>IF(ISERROR(VLOOKUP(B25,'200m.'!$E$8:$F$999,2,0)),"",(VLOOKUP(B25,'200m.'!$E$8:$H$999,2,0)))</f>
        <v>3543</v>
      </c>
      <c r="Q25" s="421">
        <f>IF(ISERROR(VLOOKUP(B25,'200m.'!$E$8:$G$999,3,0)),"",(VLOOKUP(B25,'200m.'!$E$8:$G$999,3,0)))</f>
        <v>0</v>
      </c>
      <c r="R25" s="422" t="str">
        <f>IF(ISERROR(VLOOKUP(B25,'400m.Eng.'!$E$8:$F$991,2,0)),"",(VLOOKUP(B25,'400m.Eng.'!$E$8:$H$991,2,0)))</f>
        <v>DNF</v>
      </c>
      <c r="S25" s="423">
        <f>IF(ISERROR(VLOOKUP(B25,'400m.Eng.'!$E$8:$G$991,3,0)),"",(VLOOKUP(B25,'400m.Eng.'!$E$8:$G$991,3,0)))</f>
        <v>0</v>
      </c>
      <c r="T25" s="429">
        <f>IF(ISERROR(VLOOKUP(B25,'800m.'!$E$8:$F$1001,2,0)),"",(VLOOKUP(B25,'800m.'!$E$8:$H$1001,2,0)))</f>
        <v>25541</v>
      </c>
      <c r="U25" s="425">
        <f>IF(ISERROR(VLOOKUP(B25,'800m.'!$E$8:$G$1001,3,0)),"",(VLOOKUP(B25,'800m.'!$E$8:$G$1001,3,0)))</f>
        <v>9</v>
      </c>
      <c r="V25" s="427">
        <f>IF(ISERROR(VLOOKUP(B25,Sırık!$F$8:$BO$950,62,0)),"",(VLOOKUP(B25,Sırık!$F$8:$BO$950,62,0)))</f>
        <v>0</v>
      </c>
      <c r="W25" s="421">
        <f>IF(ISERROR(VLOOKUP(B25,Sırık!$F$8:$BP$950,63,0)),"",(VLOOKUP(B25,Sırık!$F$8:$BP$950,63,0)))</f>
        <v>0</v>
      </c>
      <c r="X25" s="426">
        <f>IF(ISERROR(VLOOKUP(B25,Uzun!$F$8:$N$996,9,0)),"",(VLOOKUP(B25,Uzun!$F$8:$N$996,9,0)))</f>
        <v>414</v>
      </c>
      <c r="Y25" s="423">
        <f>IF(ISERROR(VLOOKUP(B25,Uzun!$F$8:$O$996,10,0)),"",(VLOOKUP(B25,Uzun!$F$8:$O$996,10,0)))</f>
        <v>6</v>
      </c>
      <c r="Z25" s="430">
        <f>IF(ISERROR(VLOOKUP(B25,Disk!$F$8:$N$996,9,0)),"",(VLOOKUP(B25,Disk!$F$8:$N$996,9,0)))</f>
        <v>1561</v>
      </c>
      <c r="AA25" s="425">
        <f>IF(ISERROR(VLOOKUP(B25,Disk!$F$8:$O$996,10,0)),"",(VLOOKUP(B25,Disk!$F$8:$O$996,10,0)))</f>
        <v>4</v>
      </c>
      <c r="AB25" s="422">
        <f>IF(ISERROR(VLOOKUP(B25,'4x100m.'!$E$8:$F$983,2,0)),"",(VLOOKUP(B25,'4x100m.'!$E$8:$H$983,2,0)))</f>
        <v>5995</v>
      </c>
      <c r="AC25" s="423">
        <f>IF(ISERROR(VLOOKUP(B25,'4x100m.'!$E$8:$G$983,3,0)),"",(VLOOKUP(B25,'4x100m.'!$E$8:$G$983,3,0)))</f>
        <v>7</v>
      </c>
      <c r="AD25" s="428">
        <f t="shared" si="1"/>
        <v>26</v>
      </c>
      <c r="AE25" s="420" t="str">
        <f>IF(ISERROR(VLOOKUP(B25,'100m.Eng.'!$E$8:$F$991,2,0)),"",(VLOOKUP(B25,'100m.Eng.'!$E$8:$H$991,2,0)))</f>
        <v>DNF</v>
      </c>
      <c r="AF25" s="421">
        <f>IF(ISERROR(VLOOKUP(B25,'100m.Eng.'!$E$8:$G$991,3,0)),"",(VLOOKUP(B25,'100m.Eng.'!$E$8:$G$991,3,0)))</f>
        <v>0</v>
      </c>
      <c r="AG25" s="422">
        <f>IF(ISERROR(VLOOKUP(B25,'1500m.'!$E$8:$F$996,2,0)),"",(VLOOKUP(B25,'1500m.'!$E$8:$H$996,2,0)))</f>
        <v>44012</v>
      </c>
      <c r="AH25" s="423">
        <f>IF(ISERROR(VLOOKUP(B25,'1500m.'!$E$8:$G$996,3,0)),"",(VLOOKUP(B25,'1500m.'!$E$8:$G$996,3,0)))</f>
        <v>20</v>
      </c>
      <c r="AI25" s="430">
        <f>IF(ISERROR(VLOOKUP(B25,Çekiç!$F$8:$N$996,9,0)),"",(VLOOKUP(B25,Çekiç!$F$8:$N$996,9,0)))</f>
        <v>1953</v>
      </c>
      <c r="AJ25" s="425">
        <f>IF(ISERROR(VLOOKUP(B25,Çekiç!$F$8:$O$996,10,0)),"",(VLOOKUP(B25,Çekiç!$F$8:$O$996,10,0)))</f>
        <v>12</v>
      </c>
      <c r="AK25" s="426">
        <f>IF(ISERROR(VLOOKUP(B25,Üçadım!$F$8:$N$996,9,0)),"",(VLOOKUP(B25,Üçadım!$F$8:$N$996,9,0)))</f>
        <v>0</v>
      </c>
      <c r="AL25" s="423">
        <f>IF(ISERROR(VLOOKUP(B25,Üçadım!$F$8:$O$996,10,0)),"",(VLOOKUP(B25,Üçadım!$F$8:$O$996,10,0)))</f>
        <v>0</v>
      </c>
      <c r="AM25" s="429">
        <f>IF(ISERROR(VLOOKUP(B25,'4x400m.'!$E$8:$F$983,2,0)),"",(VLOOKUP(B25,'4x400m.'!$E$8:$H$983,2,0)))</f>
        <v>45317</v>
      </c>
      <c r="AN25" s="421">
        <f>IF(ISERROR(VLOOKUP(B25,'4x400m.'!$E$8:$G$983,3,0)),"",(VLOOKUP(B25,'4x400m.'!$E$8:$G$983,3,0)))</f>
        <v>8</v>
      </c>
      <c r="AO25" s="428">
        <f t="shared" si="2"/>
        <v>40</v>
      </c>
      <c r="AP25" s="431">
        <f t="shared" si="3"/>
        <v>108</v>
      </c>
    </row>
    <row r="26" spans="1:42" s="338" customFormat="1" ht="43.9" customHeight="1">
      <c r="A26" s="418">
        <v>20</v>
      </c>
      <c r="B26" s="419" t="s">
        <v>1377</v>
      </c>
      <c r="C26" s="420">
        <f>IF(ISERROR(VLOOKUP(B26,'100m.'!$E$8:$F$991,2,0)),"",(VLOOKUP(B26,'100m.'!$E$8:$H$991,2,0)))</f>
        <v>1404</v>
      </c>
      <c r="D26" s="457">
        <f>IF(ISERROR(VLOOKUP(B26,'100m.'!$E$8:$G$991,3,0)),"",(VLOOKUP(B26,'100m.'!$E$8:$G$991,3,0)))</f>
        <v>9</v>
      </c>
      <c r="E26" s="422">
        <f>IF(ISERROR(VLOOKUP(B26,'400m.'!$E$8:$F$1007,2,0)),"",(VLOOKUP(B26,'400m.'!$E$8:$H$1007,2,0)))</f>
        <v>11333</v>
      </c>
      <c r="F26" s="423">
        <f>IF(ISERROR(VLOOKUP(B26,'400m.'!$E$8:$G$1007,3,0)),"",(VLOOKUP(B26,'400m.'!$E$8:$G$1007,3,0)))</f>
        <v>8</v>
      </c>
      <c r="G26" s="424">
        <f>IF(ISERROR(VLOOKUP(B26,'3000m.'!$E$8:$F$1000,2,0)),"",(VLOOKUP(B26,'3000m.'!$E$8:$H$1000,2,0)))</f>
        <v>143016</v>
      </c>
      <c r="H26" s="425">
        <f>IF(ISERROR(VLOOKUP(B26,'3000m.'!$E$8:$G$1000,3,0)),"",(VLOOKUP(B26,'3000m.'!$E$8:$G$1000,3,0)))</f>
        <v>9</v>
      </c>
      <c r="I26" s="426">
        <f>IF(ISERROR(VLOOKUP(B26,Cirit!$F$8:$N$996,9,0)),"",(VLOOKUP(B26,Cirit!$F$8:$N$996,9,0)))</f>
        <v>1446</v>
      </c>
      <c r="J26" s="423">
        <f>IF(ISERROR(VLOOKUP(B26,Cirit!$F$8:$O$996,10,0)),"",(VLOOKUP(B26,Cirit!$F$8:$O$996,10,0)))</f>
        <v>4</v>
      </c>
      <c r="K26" s="427">
        <f>IF(ISERROR(VLOOKUP(B26,Yüksek!$F$8:$BO$950,62,0)),"",(VLOOKUP(B26,Yüksek!$F$8:$BO$950,62,0)))</f>
        <v>0</v>
      </c>
      <c r="L26" s="421">
        <f>IF(ISERROR(VLOOKUP(B26,Yüksek!$F$8:$BP$950,63,0)),"",(VLOOKUP(B26,Yüksek!$F$8:$BP$950,63,0)))</f>
        <v>0</v>
      </c>
      <c r="M26" s="426">
        <f>IF(ISERROR(VLOOKUP(B26,Gülle!$F$8:$N$996,9,0)),"",(VLOOKUP(B26,Gülle!$F$8:$N$996,9,0)))</f>
        <v>442</v>
      </c>
      <c r="N26" s="423">
        <f>IF(ISERROR(VLOOKUP(B26,Gülle!$F$8:$O$996,10,0)),"",(VLOOKUP(B26,Gülle!$F$8:$O$996,10,0)))</f>
        <v>0</v>
      </c>
      <c r="O26" s="428">
        <f t="shared" si="0"/>
        <v>30</v>
      </c>
      <c r="P26" s="420">
        <f>IF(ISERROR(VLOOKUP(B26,'200m.'!$E$8:$F$999,2,0)),"",(VLOOKUP(B26,'200m.'!$E$8:$H$999,2,0)))</f>
        <v>2976</v>
      </c>
      <c r="Q26" s="421">
        <f>IF(ISERROR(VLOOKUP(B26,'200m.'!$E$8:$G$999,3,0)),"",(VLOOKUP(B26,'200m.'!$E$8:$G$999,3,0)))</f>
        <v>10</v>
      </c>
      <c r="R26" s="422">
        <f>IF(ISERROR(VLOOKUP(B26,'400m.Eng.'!$E$8:$F$991,2,0)),"",(VLOOKUP(B26,'400m.Eng.'!$E$8:$H$991,2,0)))</f>
        <v>12410</v>
      </c>
      <c r="S26" s="423">
        <f>IF(ISERROR(VLOOKUP(B26,'400m.Eng.'!$E$8:$G$991,3,0)),"",(VLOOKUP(B26,'400m.Eng.'!$E$8:$G$991,3,0)))</f>
        <v>13</v>
      </c>
      <c r="T26" s="429">
        <f>IF(ISERROR(VLOOKUP(B26,'800m.'!$E$8:$F$1001,2,0)),"",(VLOOKUP(B26,'800m.'!$E$8:$H$1001,2,0)))</f>
        <v>25842</v>
      </c>
      <c r="U26" s="425">
        <f>IF(ISERROR(VLOOKUP(B26,'800m.'!$E$8:$G$1001,3,0)),"",(VLOOKUP(B26,'800m.'!$E$8:$G$1001,3,0)))</f>
        <v>6</v>
      </c>
      <c r="V26" s="427">
        <f>IF(ISERROR(VLOOKUP(B26,Sırık!$F$8:$BO$950,62,0)),"",(VLOOKUP(B26,Sırık!$F$8:$BO$950,62,0)))</f>
        <v>0</v>
      </c>
      <c r="W26" s="421">
        <f>IF(ISERROR(VLOOKUP(B26,Sırık!$F$8:$BP$950,63,0)),"",(VLOOKUP(B26,Sırık!$F$8:$BP$950,63,0)))</f>
        <v>0</v>
      </c>
      <c r="X26" s="426">
        <f>IF(ISERROR(VLOOKUP(B26,Uzun!$F$8:$N$996,9,0)),"",(VLOOKUP(B26,Uzun!$F$8:$N$996,9,0)))</f>
        <v>256</v>
      </c>
      <c r="Y26" s="423">
        <f>IF(ISERROR(VLOOKUP(B26,Uzun!$F$8:$O$996,10,0)),"",(VLOOKUP(B26,Uzun!$F$8:$O$996,10,0)))</f>
        <v>0</v>
      </c>
      <c r="Z26" s="430">
        <f>IF(ISERROR(VLOOKUP(B26,Disk!$F$8:$N$996,9,0)),"",(VLOOKUP(B26,Disk!$F$8:$N$996,9,0)))</f>
        <v>992</v>
      </c>
      <c r="AA26" s="425">
        <f>IF(ISERROR(VLOOKUP(B26,Disk!$F$8:$O$996,10,0)),"",(VLOOKUP(B26,Disk!$F$8:$O$996,10,0)))</f>
        <v>0</v>
      </c>
      <c r="AB26" s="422">
        <f>IF(ISERROR(VLOOKUP(B26,'4x100m.'!$E$8:$F$983,2,0)),"",(VLOOKUP(B26,'4x100m.'!$E$8:$H$983,2,0)))</f>
        <v>5690</v>
      </c>
      <c r="AC26" s="423">
        <f>IF(ISERROR(VLOOKUP(B26,'4x100m.'!$E$8:$G$983,3,0)),"",(VLOOKUP(B26,'4x100m.'!$E$8:$G$983,3,0)))</f>
        <v>10</v>
      </c>
      <c r="AD26" s="428">
        <f t="shared" si="1"/>
        <v>39</v>
      </c>
      <c r="AE26" s="420">
        <f>IF(ISERROR(VLOOKUP(B26,'100m.Eng.'!$E$8:$F$991,2,0)),"",(VLOOKUP(B26,'100m.Eng.'!$E$8:$H$991,2,0)))</f>
        <v>2050</v>
      </c>
      <c r="AF26" s="421">
        <f>IF(ISERROR(VLOOKUP(B26,'100m.Eng.'!$E$8:$G$991,3,0)),"",(VLOOKUP(B26,'100m.Eng.'!$E$8:$G$991,3,0)))</f>
        <v>16</v>
      </c>
      <c r="AG26" s="422">
        <f>IF(ISERROR(VLOOKUP(B26,'1500m.'!$E$8:$F$996,2,0)),"",(VLOOKUP(B26,'1500m.'!$E$8:$H$996,2,0)))</f>
        <v>62660</v>
      </c>
      <c r="AH26" s="423">
        <f>IF(ISERROR(VLOOKUP(B26,'1500m.'!$E$8:$G$996,3,0)),"",(VLOOKUP(B26,'1500m.'!$E$8:$G$996,3,0)))</f>
        <v>4</v>
      </c>
      <c r="AI26" s="430">
        <f>IF(ISERROR(VLOOKUP(B26,Çekiç!$F$8:$N$996,9,0)),"",(VLOOKUP(B26,Çekiç!$F$8:$N$996,9,0)))</f>
        <v>0</v>
      </c>
      <c r="AJ26" s="425">
        <f>IF(ISERROR(VLOOKUP(B26,Çekiç!$F$8:$O$996,10,0)),"",(VLOOKUP(B26,Çekiç!$F$8:$O$996,10,0)))</f>
        <v>0</v>
      </c>
      <c r="AK26" s="426">
        <f>IF(ISERROR(VLOOKUP(B26,Üçadım!$F$8:$N$996,9,0)),"",(VLOOKUP(B26,Üçadım!$F$8:$N$996,9,0)))</f>
        <v>0</v>
      </c>
      <c r="AL26" s="423">
        <f>IF(ISERROR(VLOOKUP(B26,Üçadım!$F$8:$O$996,10,0)),"",(VLOOKUP(B26,Üçadım!$F$8:$O$996,10,0)))</f>
        <v>0</v>
      </c>
      <c r="AM26" s="429">
        <f>IF(ISERROR(VLOOKUP(B26,'4x400m.'!$E$8:$F$983,2,0)),"",(VLOOKUP(B26,'4x400m.'!$E$8:$H$983,2,0)))</f>
        <v>44448</v>
      </c>
      <c r="AN26" s="421">
        <f>IF(ISERROR(VLOOKUP(B26,'4x400m.'!$E$8:$G$983,3,0)),"",(VLOOKUP(B26,'4x400m.'!$E$8:$G$983,3,0)))</f>
        <v>13</v>
      </c>
      <c r="AO26" s="428">
        <f t="shared" si="2"/>
        <v>33</v>
      </c>
      <c r="AP26" s="431">
        <f t="shared" si="3"/>
        <v>102</v>
      </c>
    </row>
    <row r="27" spans="1:42" s="338" customFormat="1" ht="43.9" customHeight="1">
      <c r="A27" s="418">
        <v>21</v>
      </c>
      <c r="B27" s="419" t="s">
        <v>1165</v>
      </c>
      <c r="C27" s="420">
        <f>IF(ISERROR(VLOOKUP(B27,'100m.'!$E$8:$F$991,2,0)),"",(VLOOKUP(B27,'100m.'!$E$8:$H$991,2,0)))</f>
        <v>0</v>
      </c>
      <c r="D27" s="421">
        <f>IF(ISERROR(VLOOKUP(B27,'100m.'!$E$8:$G$991,3,0)),"",(VLOOKUP(B27,'100m.'!$E$8:$G$991,3,0)))</f>
        <v>0</v>
      </c>
      <c r="E27" s="422">
        <f>IF(ISERROR(VLOOKUP(B27,'400m.'!$E$8:$F$1007,2,0)),"",(VLOOKUP(B27,'400m.'!$E$8:$H$1007,2,0)))</f>
        <v>0</v>
      </c>
      <c r="F27" s="423">
        <f>IF(ISERROR(VLOOKUP(B27,'400m.'!$E$8:$G$1007,3,0)),"",(VLOOKUP(B27,'400m.'!$E$8:$G$1007,3,0)))</f>
        <v>0</v>
      </c>
      <c r="G27" s="424">
        <f>IF(ISERROR(VLOOKUP(B27,'3000m.'!$E$8:$F$1000,2,0)),"",(VLOOKUP(B27,'3000m.'!$E$8:$H$1000,2,0)))</f>
        <v>95185</v>
      </c>
      <c r="H27" s="425">
        <f>IF(ISERROR(VLOOKUP(B27,'3000m.'!$E$8:$G$1000,3,0)),"",(VLOOKUP(B27,'3000m.'!$E$8:$G$1000,3,0)))</f>
        <v>23</v>
      </c>
      <c r="I27" s="426">
        <f>IF(ISERROR(VLOOKUP(B27,Cirit!$F$8:$N$996,9,0)),"",(VLOOKUP(B27,Cirit!$F$8:$N$996,9,0)))</f>
        <v>0</v>
      </c>
      <c r="J27" s="423">
        <f>IF(ISERROR(VLOOKUP(B27,Cirit!$F$8:$O$996,10,0)),"",(VLOOKUP(B27,Cirit!$F$8:$O$996,10,0)))</f>
        <v>0</v>
      </c>
      <c r="K27" s="427">
        <f>IF(ISERROR(VLOOKUP(B27,Yüksek!$F$8:$BO$950,62,0)),"",(VLOOKUP(B27,Yüksek!$F$8:$BO$950,62,0)))</f>
        <v>125</v>
      </c>
      <c r="L27" s="421">
        <f>IF(ISERROR(VLOOKUP(B27,Yüksek!$F$8:$BP$950,63,0)),"",(VLOOKUP(B27,Yüksek!$F$8:$BP$950,63,0)))</f>
        <v>10</v>
      </c>
      <c r="M27" s="426">
        <f>IF(ISERROR(VLOOKUP(B27,Gülle!$F$8:$N$996,9,0)),"",(VLOOKUP(B27,Gülle!$F$8:$N$996,9,0)))</f>
        <v>841</v>
      </c>
      <c r="N27" s="423">
        <f>IF(ISERROR(VLOOKUP(B27,Gülle!$F$8:$O$996,10,0)),"",(VLOOKUP(B27,Gülle!$F$8:$O$996,10,0)))</f>
        <v>12</v>
      </c>
      <c r="O27" s="428">
        <f t="shared" si="0"/>
        <v>45</v>
      </c>
      <c r="P27" s="420">
        <f>IF(ISERROR(VLOOKUP(B27,'200m.'!$E$8:$F$999,2,0)),"",(VLOOKUP(B27,'200m.'!$E$8:$H$999,2,0)))</f>
        <v>0</v>
      </c>
      <c r="Q27" s="421">
        <f>IF(ISERROR(VLOOKUP(B27,'200m.'!$E$8:$G$999,3,0)),"",(VLOOKUP(B27,'200m.'!$E$8:$G$999,3,0)))</f>
        <v>0</v>
      </c>
      <c r="R27" s="422">
        <f>IF(ISERROR(VLOOKUP(B27,'400m.Eng.'!$E$8:$F$991,2,0)),"",(VLOOKUP(B27,'400m.Eng.'!$E$8:$H$991,2,0)))</f>
        <v>0</v>
      </c>
      <c r="S27" s="423">
        <f>IF(ISERROR(VLOOKUP(B27,'400m.Eng.'!$E$8:$G$991,3,0)),"",(VLOOKUP(B27,'400m.Eng.'!$E$8:$G$991,3,0)))</f>
        <v>0</v>
      </c>
      <c r="T27" s="429">
        <f>IF(ISERROR(VLOOKUP(B27,'800m.'!$E$8:$F$1001,2,0)),"",(VLOOKUP(B27,'800m.'!$E$8:$H$1001,2,0)))</f>
        <v>22652</v>
      </c>
      <c r="U27" s="425">
        <f>IF(ISERROR(VLOOKUP(B27,'800m.'!$E$8:$G$1001,3,0)),"",(VLOOKUP(B27,'800m.'!$E$8:$G$1001,3,0)))</f>
        <v>21</v>
      </c>
      <c r="V27" s="427">
        <f>IF(ISERROR(VLOOKUP(B27,Sırık!$F$8:$BO$950,62,0)),"",(VLOOKUP(B27,Sırık!$F$8:$BO$950,62,0)))</f>
        <v>0</v>
      </c>
      <c r="W27" s="421">
        <f>IF(ISERROR(VLOOKUP(B27,Sırık!$F$8:$BP$950,63,0)),"",(VLOOKUP(B27,Sırık!$F$8:$BP$950,63,0)))</f>
        <v>0</v>
      </c>
      <c r="X27" s="426">
        <f>IF(ISERROR(VLOOKUP(B27,Uzun!$F$8:$N$996,9,0)),"",(VLOOKUP(B27,Uzun!$F$8:$N$996,9,0)))</f>
        <v>358</v>
      </c>
      <c r="Y27" s="423">
        <f>IF(ISERROR(VLOOKUP(B27,Uzun!$F$8:$O$996,10,0)),"",(VLOOKUP(B27,Uzun!$F$8:$O$996,10,0)))</f>
        <v>0</v>
      </c>
      <c r="Z27" s="430">
        <f>IF(ISERROR(VLOOKUP(B27,Disk!$F$8:$N$996,9,0)),"",(VLOOKUP(B27,Disk!$F$8:$N$996,9,0)))</f>
        <v>1425</v>
      </c>
      <c r="AA27" s="425">
        <f>IF(ISERROR(VLOOKUP(B27,Disk!$F$8:$O$996,10,0)),"",(VLOOKUP(B27,Disk!$F$8:$O$996,10,0)))</f>
        <v>3</v>
      </c>
      <c r="AB27" s="422">
        <f>IF(ISERROR(VLOOKUP(B27,'4x100m.'!$E$8:$F$983,2,0)),"",(VLOOKUP(B27,'4x100m.'!$E$8:$H$983,2,0)))</f>
        <v>0</v>
      </c>
      <c r="AC27" s="423">
        <f>IF(ISERROR(VLOOKUP(B27,'4x100m.'!$E$8:$G$983,3,0)),"",(VLOOKUP(B27,'4x100m.'!$E$8:$G$983,3,0)))</f>
        <v>0</v>
      </c>
      <c r="AD27" s="428">
        <f t="shared" si="1"/>
        <v>24</v>
      </c>
      <c r="AE27" s="420">
        <f>IF(ISERROR(VLOOKUP(B27,'100m.Eng.'!$E$8:$F$991,2,0)),"",(VLOOKUP(B27,'100m.Eng.'!$E$8:$H$991,2,0)))</f>
        <v>0</v>
      </c>
      <c r="AF27" s="421">
        <f>IF(ISERROR(VLOOKUP(B27,'100m.Eng.'!$E$8:$G$991,3,0)),"",(VLOOKUP(B27,'100m.Eng.'!$E$8:$G$991,3,0)))</f>
        <v>0</v>
      </c>
      <c r="AG27" s="422">
        <f>IF(ISERROR(VLOOKUP(B27,'1500m.'!$E$8:$F$996,2,0)),"",(VLOOKUP(B27,'1500m.'!$E$8:$H$996,2,0)))</f>
        <v>45669</v>
      </c>
      <c r="AH27" s="423">
        <f>IF(ISERROR(VLOOKUP(B27,'1500m.'!$E$8:$G$996,3,0)),"",(VLOOKUP(B27,'1500m.'!$E$8:$G$996,3,0)))</f>
        <v>18</v>
      </c>
      <c r="AI27" s="430">
        <f>IF(ISERROR(VLOOKUP(B27,Çekiç!$F$8:$N$996,9,0)),"",(VLOOKUP(B27,Çekiç!$F$8:$N$996,9,0)))</f>
        <v>1826</v>
      </c>
      <c r="AJ27" s="425">
        <f>IF(ISERROR(VLOOKUP(B27,Çekiç!$F$8:$O$996,10,0)),"",(VLOOKUP(B27,Çekiç!$F$8:$O$996,10,0)))</f>
        <v>9</v>
      </c>
      <c r="AK27" s="426" t="str">
        <f>IF(ISERROR(VLOOKUP(B27,Üçadım!$F$8:$N$996,9,0)),"",(VLOOKUP(B27,Üçadım!$F$8:$N$996,9,0)))</f>
        <v>NM</v>
      </c>
      <c r="AL27" s="423">
        <f>IF(ISERROR(VLOOKUP(B27,Üçadım!$F$8:$O$996,10,0)),"",(VLOOKUP(B27,Üçadım!$F$8:$O$996,10,0)))</f>
        <v>0</v>
      </c>
      <c r="AM27" s="429" t="str">
        <f>IF(ISERROR(VLOOKUP(B27,'4x400m.'!$E$8:$F$983,2,0)),"",(VLOOKUP(B27,'4x400m.'!$E$8:$H$983,2,0)))</f>
        <v>DNS</v>
      </c>
      <c r="AN27" s="421">
        <f>IF(ISERROR(VLOOKUP(B27,'4x400m.'!$E$8:$G$983,3,0)),"",(VLOOKUP(B27,'4x400m.'!$E$8:$G$983,3,0)))</f>
        <v>0</v>
      </c>
      <c r="AO27" s="428">
        <f t="shared" si="2"/>
        <v>27</v>
      </c>
      <c r="AP27" s="431">
        <f t="shared" si="3"/>
        <v>96</v>
      </c>
    </row>
    <row r="28" spans="1:42" s="338" customFormat="1" ht="43.9" customHeight="1">
      <c r="A28" s="418">
        <v>22</v>
      </c>
      <c r="B28" s="419" t="s">
        <v>1315</v>
      </c>
      <c r="C28" s="420">
        <f>IF(ISERROR(VLOOKUP(B28,'100m.'!$E$8:$F$991,2,0)),"",(VLOOKUP(B28,'100m.'!$E$8:$H$991,2,0)))</f>
        <v>1452</v>
      </c>
      <c r="D28" s="421">
        <f>IF(ISERROR(VLOOKUP(B28,'100m.'!$E$8:$G$991,3,0)),"",(VLOOKUP(B28,'100m.'!$E$8:$G$991,3,0)))</f>
        <v>6</v>
      </c>
      <c r="E28" s="422">
        <f>IF(ISERROR(VLOOKUP(B28,'400m.'!$E$8:$F$1007,2,0)),"",(VLOOKUP(B28,'400m.'!$E$8:$H$1007,2,0)))</f>
        <v>11696</v>
      </c>
      <c r="F28" s="423">
        <f>IF(ISERROR(VLOOKUP(B28,'400m.'!$E$8:$G$1007,3,0)),"",(VLOOKUP(B28,'400m.'!$E$8:$G$1007,3,0)))</f>
        <v>1</v>
      </c>
      <c r="G28" s="424">
        <f>IF(ISERROR(VLOOKUP(B28,'3000m.'!$E$8:$F$1000,2,0)),"",(VLOOKUP(B28,'3000m.'!$E$8:$H$1000,2,0)))</f>
        <v>0</v>
      </c>
      <c r="H28" s="425">
        <f>IF(ISERROR(VLOOKUP(B28,'3000m.'!$E$8:$G$1000,3,0)),"",(VLOOKUP(B28,'3000m.'!$E$8:$G$1000,3,0)))</f>
        <v>0</v>
      </c>
      <c r="I28" s="426">
        <f>IF(ISERROR(VLOOKUP(B28,Cirit!$F$8:$N$996,9,0)),"",(VLOOKUP(B28,Cirit!$F$8:$N$996,9,0)))</f>
        <v>0</v>
      </c>
      <c r="J28" s="423">
        <f>IF(ISERROR(VLOOKUP(B28,Cirit!$F$8:$O$996,10,0)),"",(VLOOKUP(B28,Cirit!$F$8:$O$996,10,0)))</f>
        <v>0</v>
      </c>
      <c r="K28" s="427">
        <f>IF(ISERROR(VLOOKUP(B28,Yüksek!$F$8:$BO$950,62,0)),"",(VLOOKUP(B28,Yüksek!$F$8:$BO$950,62,0)))</f>
        <v>125</v>
      </c>
      <c r="L28" s="421">
        <f>IF(ISERROR(VLOOKUP(B28,Yüksek!$F$8:$BP$950,63,0)),"",(VLOOKUP(B28,Yüksek!$F$8:$BP$950,63,0)))</f>
        <v>12</v>
      </c>
      <c r="M28" s="426">
        <f>IF(ISERROR(VLOOKUP(B28,Gülle!$F$8:$N$996,9,0)),"",(VLOOKUP(B28,Gülle!$F$8:$N$996,9,0)))</f>
        <v>923</v>
      </c>
      <c r="N28" s="423">
        <f>IF(ISERROR(VLOOKUP(B28,Gülle!$F$8:$O$996,10,0)),"",(VLOOKUP(B28,Gülle!$F$8:$O$996,10,0)))</f>
        <v>15</v>
      </c>
      <c r="O28" s="428">
        <f t="shared" si="0"/>
        <v>34</v>
      </c>
      <c r="P28" s="420">
        <f>IF(ISERROR(VLOOKUP(B28,'200m.'!$E$8:$F$999,2,0)),"",(VLOOKUP(B28,'200m.'!$E$8:$H$999,2,0)))</f>
        <v>3049</v>
      </c>
      <c r="Q28" s="421">
        <f>IF(ISERROR(VLOOKUP(B28,'200m.'!$E$8:$G$999,3,0)),"",(VLOOKUP(B28,'200m.'!$E$8:$G$999,3,0)))</f>
        <v>6</v>
      </c>
      <c r="R28" s="422">
        <f>IF(ISERROR(VLOOKUP(B28,'400m.Eng.'!$E$8:$F$991,2,0)),"",(VLOOKUP(B28,'400m.Eng.'!$E$8:$H$991,2,0)))</f>
        <v>0</v>
      </c>
      <c r="S28" s="423">
        <f>IF(ISERROR(VLOOKUP(B28,'400m.Eng.'!$E$8:$G$991,3,0)),"",(VLOOKUP(B28,'400m.Eng.'!$E$8:$G$991,3,0)))</f>
        <v>0</v>
      </c>
      <c r="T28" s="429">
        <f>IF(ISERROR(VLOOKUP(B28,'800m.'!$E$8:$F$1001,2,0)),"",(VLOOKUP(B28,'800m.'!$E$8:$H$1001,2,0)))</f>
        <v>24152</v>
      </c>
      <c r="U28" s="425">
        <f>IF(ISERROR(VLOOKUP(B28,'800m.'!$E$8:$G$1001,3,0)),"",(VLOOKUP(B28,'800m.'!$E$8:$G$1001,3,0)))</f>
        <v>14</v>
      </c>
      <c r="V28" s="427">
        <f>IF(ISERROR(VLOOKUP(B28,Sırık!$F$8:$BO$950,62,0)),"",(VLOOKUP(B28,Sırık!$F$8:$BO$950,62,0)))</f>
        <v>0</v>
      </c>
      <c r="W28" s="421">
        <f>IF(ISERROR(VLOOKUP(B28,Sırık!$F$8:$BP$950,63,0)),"",(VLOOKUP(B28,Sırık!$F$8:$BP$950,63,0)))</f>
        <v>0</v>
      </c>
      <c r="X28" s="426">
        <f>IF(ISERROR(VLOOKUP(B28,Uzun!$F$8:$N$996,9,0)),"",(VLOOKUP(B28,Uzun!$F$8:$N$996,9,0)))</f>
        <v>462</v>
      </c>
      <c r="Y28" s="423">
        <f>IF(ISERROR(VLOOKUP(B28,Uzun!$F$8:$O$996,10,0)),"",(VLOOKUP(B28,Uzun!$F$8:$O$996,10,0)))</f>
        <v>13</v>
      </c>
      <c r="Z28" s="430">
        <f>IF(ISERROR(VLOOKUP(B28,Disk!$F$8:$N$996,9,0)),"",(VLOOKUP(B28,Disk!$F$8:$N$996,9,0)))</f>
        <v>1583</v>
      </c>
      <c r="AA28" s="425">
        <f>IF(ISERROR(VLOOKUP(B28,Disk!$F$8:$O$996,10,0)),"",(VLOOKUP(B28,Disk!$F$8:$O$996,10,0)))</f>
        <v>5</v>
      </c>
      <c r="AB28" s="422">
        <f>IF(ISERROR(VLOOKUP(B28,'4x100m.'!$E$8:$F$983,2,0)),"",(VLOOKUP(B28,'4x100m.'!$E$8:$H$983,2,0)))</f>
        <v>5807</v>
      </c>
      <c r="AC28" s="423">
        <f>IF(ISERROR(VLOOKUP(B28,'4x100m.'!$E$8:$G$983,3,0)),"",(VLOOKUP(B28,'4x100m.'!$E$8:$G$983,3,0)))</f>
        <v>9</v>
      </c>
      <c r="AD28" s="428">
        <f t="shared" si="1"/>
        <v>47</v>
      </c>
      <c r="AE28" s="420">
        <f>IF(ISERROR(VLOOKUP(B28,'100m.Eng.'!$E$8:$F$991,2,0)),"",(VLOOKUP(B28,'100m.Eng.'!$E$8:$H$991,2,0)))</f>
        <v>0</v>
      </c>
      <c r="AF28" s="421">
        <f>IF(ISERROR(VLOOKUP(B28,'100m.Eng.'!$E$8:$G$991,3,0)),"",(VLOOKUP(B28,'100m.Eng.'!$E$8:$G$991,3,0)))</f>
        <v>0</v>
      </c>
      <c r="AG28" s="422">
        <f>IF(ISERROR(VLOOKUP(B28,'1500m.'!$E$8:$F$996,2,0)),"",(VLOOKUP(B28,'1500m.'!$E$8:$H$996,2,0)))</f>
        <v>53056</v>
      </c>
      <c r="AH28" s="423">
        <f>IF(ISERROR(VLOOKUP(B28,'1500m.'!$E$8:$G$996,3,0)),"",(VLOOKUP(B28,'1500m.'!$E$8:$G$996,3,0)))</f>
        <v>12</v>
      </c>
      <c r="AI28" s="430">
        <f>IF(ISERROR(VLOOKUP(B28,Çekiç!$F$8:$N$996,9,0)),"",(VLOOKUP(B28,Çekiç!$F$8:$N$996,9,0)))</f>
        <v>0</v>
      </c>
      <c r="AJ28" s="425">
        <f>IF(ISERROR(VLOOKUP(B28,Çekiç!$F$8:$O$996,10,0)),"",(VLOOKUP(B28,Çekiç!$F$8:$O$996,10,0)))</f>
        <v>0</v>
      </c>
      <c r="AK28" s="426">
        <f>IF(ISERROR(VLOOKUP(B28,Üçadım!$F$8:$N$996,9,0)),"",(VLOOKUP(B28,Üçadım!$F$8:$N$996,9,0)))</f>
        <v>0</v>
      </c>
      <c r="AL28" s="423">
        <f>IF(ISERROR(VLOOKUP(B28,Üçadım!$F$8:$O$996,10,0)),"",(VLOOKUP(B28,Üçadım!$F$8:$O$996,10,0)))</f>
        <v>0</v>
      </c>
      <c r="AM28" s="429" t="str">
        <f>IF(ISERROR(VLOOKUP(B28,'4x400m.'!$E$8:$F$983,2,0)),"",(VLOOKUP(B28,'4x400m.'!$E$8:$H$983,2,0)))</f>
        <v>DNS</v>
      </c>
      <c r="AN28" s="421">
        <f>IF(ISERROR(VLOOKUP(B28,'4x400m.'!$E$8:$G$983,3,0)),"",(VLOOKUP(B28,'4x400m.'!$E$8:$G$983,3,0)))</f>
        <v>0</v>
      </c>
      <c r="AO28" s="428">
        <f t="shared" si="2"/>
        <v>12</v>
      </c>
      <c r="AP28" s="431">
        <f t="shared" si="3"/>
        <v>93</v>
      </c>
    </row>
    <row r="29" spans="1:42" s="338" customFormat="1" ht="43.9" customHeight="1">
      <c r="A29" s="418">
        <v>23</v>
      </c>
      <c r="B29" s="419" t="s">
        <v>1209</v>
      </c>
      <c r="C29" s="420">
        <f>IF(ISERROR(VLOOKUP(B29,'100m.'!$E$8:$F$991,2,0)),"",(VLOOKUP(B29,'100m.'!$E$8:$H$991,2,0)))</f>
        <v>1479</v>
      </c>
      <c r="D29" s="421">
        <f>IF(ISERROR(VLOOKUP(B29,'100m.'!$E$8:$G$991,3,0)),"",(VLOOKUP(B29,'100m.'!$E$8:$G$991,3,0)))</f>
        <v>2</v>
      </c>
      <c r="E29" s="422" t="str">
        <f>IF(ISERROR(VLOOKUP(B29,'400m.'!$E$8:$F$1007,2,0)),"",(VLOOKUP(B29,'400m.'!$E$8:$H$1007,2,0)))</f>
        <v>DNS</v>
      </c>
      <c r="F29" s="423">
        <f>IF(ISERROR(VLOOKUP(B29,'400m.'!$E$8:$G$1007,3,0)),"",(VLOOKUP(B29,'400m.'!$E$8:$G$1007,3,0)))</f>
        <v>0</v>
      </c>
      <c r="G29" s="424">
        <f>IF(ISERROR(VLOOKUP(B29,'3000m.'!$E$8:$F$1000,2,0)),"",(VLOOKUP(B29,'3000m.'!$E$8:$H$1000,2,0)))</f>
        <v>94897</v>
      </c>
      <c r="H29" s="457">
        <f>IF(ISERROR(VLOOKUP(B29,'3000m.'!$E$8:$G$1000,3,0)),"",(VLOOKUP(B29,'3000m.'!$E$8:$G$1000,3,0)))</f>
        <v>24</v>
      </c>
      <c r="I29" s="426" t="str">
        <f>IF(ISERROR(VLOOKUP(B29,Cirit!$F$8:$N$996,9,0)),"",(VLOOKUP(B29,Cirit!$F$8:$N$996,9,0)))</f>
        <v>NM</v>
      </c>
      <c r="J29" s="423">
        <f>IF(ISERROR(VLOOKUP(B29,Cirit!$F$8:$O$996,10,0)),"",(VLOOKUP(B29,Cirit!$F$8:$O$996,10,0)))</f>
        <v>0</v>
      </c>
      <c r="K29" s="427">
        <f>IF(ISERROR(VLOOKUP(B29,Yüksek!$F$8:$BO$950,62,0)),"",(VLOOKUP(B29,Yüksek!$F$8:$BO$950,62,0)))</f>
        <v>0</v>
      </c>
      <c r="L29" s="421">
        <f>IF(ISERROR(VLOOKUP(B29,Yüksek!$F$8:$BP$950,63,0)),"",(VLOOKUP(B29,Yüksek!$F$8:$BP$950,63,0)))</f>
        <v>0</v>
      </c>
      <c r="M29" s="426">
        <f>IF(ISERROR(VLOOKUP(B29,Gülle!$F$8:$N$996,9,0)),"",(VLOOKUP(B29,Gülle!$F$8:$N$996,9,0)))</f>
        <v>826</v>
      </c>
      <c r="N29" s="423">
        <f>IF(ISERROR(VLOOKUP(B29,Gülle!$F$8:$O$996,10,0)),"",(VLOOKUP(B29,Gülle!$F$8:$O$996,10,0)))</f>
        <v>13</v>
      </c>
      <c r="O29" s="428">
        <f t="shared" si="0"/>
        <v>39</v>
      </c>
      <c r="P29" s="420">
        <f>IF(ISERROR(VLOOKUP(B29,'200m.'!$E$8:$F$999,2,0)),"",(VLOOKUP(B29,'200m.'!$E$8:$H$999,2,0)))</f>
        <v>3274</v>
      </c>
      <c r="Q29" s="421">
        <f>IF(ISERROR(VLOOKUP(B29,'200m.'!$E$8:$G$999,3,0)),"",(VLOOKUP(B29,'200m.'!$E$8:$G$999,3,0)))</f>
        <v>4</v>
      </c>
      <c r="R29" s="422">
        <f>IF(ISERROR(VLOOKUP(B29,'400m.Eng.'!$E$8:$F$991,2,0)),"",(VLOOKUP(B29,'400m.Eng.'!$E$8:$H$991,2,0)))</f>
        <v>0</v>
      </c>
      <c r="S29" s="423">
        <f>IF(ISERROR(VLOOKUP(B29,'400m.Eng.'!$E$8:$G$991,3,0)),"",(VLOOKUP(B29,'400m.Eng.'!$E$8:$G$991,3,0)))</f>
        <v>0</v>
      </c>
      <c r="T29" s="429">
        <f>IF(ISERROR(VLOOKUP(B29,'800m.'!$E$8:$F$1001,2,0)),"",(VLOOKUP(B29,'800m.'!$E$8:$H$1001,2,0)))</f>
        <v>25595</v>
      </c>
      <c r="U29" s="425">
        <f>IF(ISERROR(VLOOKUP(B29,'800m.'!$E$8:$G$1001,3,0)),"",(VLOOKUP(B29,'800m.'!$E$8:$G$1001,3,0)))</f>
        <v>8</v>
      </c>
      <c r="V29" s="427">
        <f>IF(ISERROR(VLOOKUP(B29,Sırık!$F$8:$BO$950,62,0)),"",(VLOOKUP(B29,Sırık!$F$8:$BO$950,62,0)))</f>
        <v>0</v>
      </c>
      <c r="W29" s="421">
        <f>IF(ISERROR(VLOOKUP(B29,Sırık!$F$8:$BP$950,63,0)),"",(VLOOKUP(B29,Sırık!$F$8:$BP$950,63,0)))</f>
        <v>0</v>
      </c>
      <c r="X29" s="426">
        <f>IF(ISERROR(VLOOKUP(B29,Uzun!$F$8:$N$996,9,0)),"",(VLOOKUP(B29,Uzun!$F$8:$N$996,9,0)))</f>
        <v>367</v>
      </c>
      <c r="Y29" s="423">
        <f>IF(ISERROR(VLOOKUP(B29,Uzun!$F$8:$O$996,10,0)),"",(VLOOKUP(B29,Uzun!$F$8:$O$996,10,0)))</f>
        <v>0</v>
      </c>
      <c r="Z29" s="430">
        <f>IF(ISERROR(VLOOKUP(B29,Disk!$F$8:$N$996,9,0)),"",(VLOOKUP(B29,Disk!$F$8:$N$996,9,0)))</f>
        <v>2784</v>
      </c>
      <c r="AA29" s="425">
        <f>IF(ISERROR(VLOOKUP(B29,Disk!$F$8:$O$996,10,0)),"",(VLOOKUP(B29,Disk!$F$8:$O$996,10,0)))</f>
        <v>16</v>
      </c>
      <c r="AB29" s="422" t="str">
        <f>IF(ISERROR(VLOOKUP(B29,'4x100m.'!$E$8:$F$983,2,0)),"",(VLOOKUP(B29,'4x100m.'!$E$8:$H$983,2,0)))</f>
        <v>DNS</v>
      </c>
      <c r="AC29" s="423">
        <f>IF(ISERROR(VLOOKUP(B29,'4x100m.'!$E$8:$G$983,3,0)),"",(VLOOKUP(B29,'4x100m.'!$E$8:$G$983,3,0)))</f>
        <v>0</v>
      </c>
      <c r="AD29" s="428">
        <f t="shared" si="1"/>
        <v>28</v>
      </c>
      <c r="AE29" s="420">
        <f>IF(ISERROR(VLOOKUP(B29,'100m.Eng.'!$E$8:$F$991,2,0)),"",(VLOOKUP(B29,'100m.Eng.'!$E$8:$H$991,2,0)))</f>
        <v>0</v>
      </c>
      <c r="AF29" s="421">
        <f>IF(ISERROR(VLOOKUP(B29,'100m.Eng.'!$E$8:$G$991,3,0)),"",(VLOOKUP(B29,'100m.Eng.'!$E$8:$G$991,3,0)))</f>
        <v>0</v>
      </c>
      <c r="AG29" s="422">
        <f>IF(ISERROR(VLOOKUP(B29,'1500m.'!$E$8:$F$996,2,0)),"",(VLOOKUP(B29,'1500m.'!$E$8:$H$996,2,0)))</f>
        <v>62206</v>
      </c>
      <c r="AH29" s="423">
        <f>IF(ISERROR(VLOOKUP(B29,'1500m.'!$E$8:$G$996,3,0)),"",(VLOOKUP(B29,'1500m.'!$E$8:$G$996,3,0)))</f>
        <v>5</v>
      </c>
      <c r="AI29" s="430">
        <f>IF(ISERROR(VLOOKUP(B29,Çekiç!$F$8:$N$996,9,0)),"",(VLOOKUP(B29,Çekiç!$F$8:$N$996,9,0)))</f>
        <v>1566</v>
      </c>
      <c r="AJ29" s="425">
        <f>IF(ISERROR(VLOOKUP(B29,Çekiç!$F$8:$O$996,10,0)),"",(VLOOKUP(B29,Çekiç!$F$8:$O$996,10,0)))</f>
        <v>4</v>
      </c>
      <c r="AK29" s="426">
        <f>IF(ISERROR(VLOOKUP(B29,Üçadım!$F$8:$N$996,9,0)),"",(VLOOKUP(B29,Üçadım!$F$8:$N$996,9,0)))</f>
        <v>854</v>
      </c>
      <c r="AL29" s="423">
        <f>IF(ISERROR(VLOOKUP(B29,Üçadım!$F$8:$O$996,10,0)),"",(VLOOKUP(B29,Üçadım!$F$8:$O$996,10,0)))</f>
        <v>6</v>
      </c>
      <c r="AM29" s="429">
        <f>IF(ISERROR(VLOOKUP(B29,'4x400m.'!$E$8:$F$983,2,0)),"",(VLOOKUP(B29,'4x400m.'!$E$8:$H$983,2,0)))</f>
        <v>0</v>
      </c>
      <c r="AN29" s="421">
        <f>IF(ISERROR(VLOOKUP(B29,'4x400m.'!$E$8:$G$983,3,0)),"",(VLOOKUP(B29,'4x400m.'!$E$8:$G$983,3,0)))</f>
        <v>0</v>
      </c>
      <c r="AO29" s="428">
        <f t="shared" si="2"/>
        <v>15</v>
      </c>
      <c r="AP29" s="431">
        <f t="shared" si="3"/>
        <v>82</v>
      </c>
    </row>
    <row r="30" spans="1:42" s="338" customFormat="1" ht="43.9" customHeight="1">
      <c r="A30" s="418">
        <v>24</v>
      </c>
      <c r="B30" s="419" t="s">
        <v>1269</v>
      </c>
      <c r="C30" s="420">
        <f>IF(ISERROR(VLOOKUP(B30,'100m.'!$E$8:$F$991,2,0)),"",(VLOOKUP(B30,'100m.'!$E$8:$H$991,2,0)))</f>
        <v>1363</v>
      </c>
      <c r="D30" s="421">
        <f>IF(ISERROR(VLOOKUP(B30,'100m.'!$E$8:$G$991,3,0)),"",(VLOOKUP(B30,'100m.'!$E$8:$G$991,3,0)))</f>
        <v>14</v>
      </c>
      <c r="E30" s="422">
        <f>IF(ISERROR(VLOOKUP(B30,'400m.'!$E$8:$F$1007,2,0)),"",(VLOOKUP(B30,'400m.'!$E$8:$H$1007,2,0)))</f>
        <v>12141</v>
      </c>
      <c r="F30" s="423">
        <f>IF(ISERROR(VLOOKUP(B30,'400m.'!$E$8:$G$1007,3,0)),"",(VLOOKUP(B30,'400m.'!$E$8:$G$1007,3,0)))</f>
        <v>0</v>
      </c>
      <c r="G30" s="424">
        <f>IF(ISERROR(VLOOKUP(B30,'3000m.'!$E$8:$F$1000,2,0)),"",(VLOOKUP(B30,'3000m.'!$E$8:$H$1000,2,0)))</f>
        <v>0</v>
      </c>
      <c r="H30" s="425">
        <f>IF(ISERROR(VLOOKUP(B30,'3000m.'!$E$8:$G$1000,3,0)),"",(VLOOKUP(B30,'3000m.'!$E$8:$G$1000,3,0)))</f>
        <v>0</v>
      </c>
      <c r="I30" s="426">
        <f>IF(ISERROR(VLOOKUP(B30,Cirit!$F$8:$N$996,9,0)),"",(VLOOKUP(B30,Cirit!$F$8:$N$996,9,0)))</f>
        <v>0</v>
      </c>
      <c r="J30" s="423">
        <f>IF(ISERROR(VLOOKUP(B30,Cirit!$F$8:$O$996,10,0)),"",(VLOOKUP(B30,Cirit!$F$8:$O$996,10,0)))</f>
        <v>0</v>
      </c>
      <c r="K30" s="427">
        <f>IF(ISERROR(VLOOKUP(B30,Yüksek!$F$8:$BO$950,62,0)),"",(VLOOKUP(B30,Yüksek!$F$8:$BO$950,62,0)))</f>
        <v>0</v>
      </c>
      <c r="L30" s="421">
        <f>IF(ISERROR(VLOOKUP(B30,Yüksek!$F$8:$BP$950,63,0)),"",(VLOOKUP(B30,Yüksek!$F$8:$BP$950,63,0)))</f>
        <v>0</v>
      </c>
      <c r="M30" s="426">
        <f>IF(ISERROR(VLOOKUP(B30,Gülle!$F$8:$N$996,9,0)),"",(VLOOKUP(B30,Gülle!$F$8:$N$996,9,0)))</f>
        <v>604</v>
      </c>
      <c r="N30" s="423">
        <f>IF(ISERROR(VLOOKUP(B30,Gülle!$F$8:$O$996,10,0)),"",(VLOOKUP(B30,Gülle!$F$8:$O$996,10,0)))</f>
        <v>3</v>
      </c>
      <c r="O30" s="428">
        <f t="shared" si="0"/>
        <v>17</v>
      </c>
      <c r="P30" s="420">
        <f>IF(ISERROR(VLOOKUP(B30,'200m.'!$E$8:$F$999,2,0)),"",(VLOOKUP(B30,'200m.'!$E$8:$H$999,2,0)))</f>
        <v>3787</v>
      </c>
      <c r="Q30" s="421">
        <f>IF(ISERROR(VLOOKUP(B30,'200m.'!$E$8:$G$999,3,0)),"",(VLOOKUP(B30,'200m.'!$E$8:$G$999,3,0)))</f>
        <v>0</v>
      </c>
      <c r="R30" s="422">
        <f>IF(ISERROR(VLOOKUP(B30,'400m.Eng.'!$E$8:$F$991,2,0)),"",(VLOOKUP(B30,'400m.Eng.'!$E$8:$H$991,2,0)))</f>
        <v>13525</v>
      </c>
      <c r="S30" s="423">
        <f>IF(ISERROR(VLOOKUP(B30,'400m.Eng.'!$E$8:$G$991,3,0)),"",(VLOOKUP(B30,'400m.Eng.'!$E$8:$G$991,3,0)))</f>
        <v>9</v>
      </c>
      <c r="T30" s="429">
        <f>IF(ISERROR(VLOOKUP(B30,'800m.'!$E$8:$F$1001,2,0)),"",(VLOOKUP(B30,'800m.'!$E$8:$H$1001,2,0)))</f>
        <v>32114</v>
      </c>
      <c r="U30" s="425">
        <f>IF(ISERROR(VLOOKUP(B30,'800m.'!$E$8:$G$1001,3,0)),"",(VLOOKUP(B30,'800m.'!$E$8:$G$1001,3,0)))</f>
        <v>2</v>
      </c>
      <c r="V30" s="427">
        <f>IF(ISERROR(VLOOKUP(B30,Sırık!$F$8:$BO$950,62,0)),"",(VLOOKUP(B30,Sırık!$F$8:$BO$950,62,0)))</f>
        <v>0</v>
      </c>
      <c r="W30" s="421">
        <f>IF(ISERROR(VLOOKUP(B30,Sırık!$F$8:$BP$950,63,0)),"",(VLOOKUP(B30,Sırık!$F$8:$BP$950,63,0)))</f>
        <v>0</v>
      </c>
      <c r="X30" s="426">
        <f>IF(ISERROR(VLOOKUP(B30,Uzun!$F$8:$N$996,9,0)),"",(VLOOKUP(B30,Uzun!$F$8:$N$996,9,0)))</f>
        <v>492</v>
      </c>
      <c r="Y30" s="423">
        <f>IF(ISERROR(VLOOKUP(B30,Uzun!$F$8:$O$996,10,0)),"",(VLOOKUP(B30,Uzun!$F$8:$O$996,10,0)))</f>
        <v>16</v>
      </c>
      <c r="Z30" s="430">
        <f>IF(ISERROR(VLOOKUP(B30,Disk!$F$8:$N$996,9,0)),"",(VLOOKUP(B30,Disk!$F$8:$N$996,9,0)))</f>
        <v>1643</v>
      </c>
      <c r="AA30" s="425">
        <f>IF(ISERROR(VLOOKUP(B30,Disk!$F$8:$O$996,10,0)),"",(VLOOKUP(B30,Disk!$F$8:$O$996,10,0)))</f>
        <v>6</v>
      </c>
      <c r="AB30" s="422">
        <f>IF(ISERROR(VLOOKUP(B30,'4x100m.'!$E$8:$F$983,2,0)),"",(VLOOKUP(B30,'4x100m.'!$E$8:$H$983,2,0)))</f>
        <v>10056</v>
      </c>
      <c r="AC30" s="423">
        <f>IF(ISERROR(VLOOKUP(B30,'4x100m.'!$E$8:$G$983,3,0)),"",(VLOOKUP(B30,'4x100m.'!$E$8:$G$983,3,0)))</f>
        <v>5</v>
      </c>
      <c r="AD30" s="428">
        <f t="shared" si="1"/>
        <v>38</v>
      </c>
      <c r="AE30" s="420">
        <f>IF(ISERROR(VLOOKUP(B30,'100m.Eng.'!$E$8:$F$991,2,0)),"",(VLOOKUP(B30,'100m.Eng.'!$E$8:$H$991,2,0)))</f>
        <v>2375</v>
      </c>
      <c r="AF30" s="421">
        <f>IF(ISERROR(VLOOKUP(B30,'100m.Eng.'!$E$8:$G$991,3,0)),"",(VLOOKUP(B30,'100m.Eng.'!$E$8:$G$991,3,0)))</f>
        <v>7</v>
      </c>
      <c r="AG30" s="422">
        <f>IF(ISERROR(VLOOKUP(B30,'1500m.'!$E$8:$F$996,2,0)),"",(VLOOKUP(B30,'1500m.'!$E$8:$H$996,2,0)))</f>
        <v>63598</v>
      </c>
      <c r="AH30" s="423">
        <f>IF(ISERROR(VLOOKUP(B30,'1500m.'!$E$8:$G$996,3,0)),"",(VLOOKUP(B30,'1500m.'!$E$8:$G$996,3,0)))</f>
        <v>2</v>
      </c>
      <c r="AI30" s="430">
        <f>IF(ISERROR(VLOOKUP(B30,Çekiç!$F$8:$N$996,9,0)),"",(VLOOKUP(B30,Çekiç!$F$8:$N$996,9,0)))</f>
        <v>0</v>
      </c>
      <c r="AJ30" s="425">
        <f>IF(ISERROR(VLOOKUP(B30,Çekiç!$F$8:$O$996,10,0)),"",(VLOOKUP(B30,Çekiç!$F$8:$O$996,10,0)))</f>
        <v>0</v>
      </c>
      <c r="AK30" s="426" t="str">
        <f>IF(ISERROR(VLOOKUP(B30,Üçadım!$F$8:$N$996,9,0)),"",(VLOOKUP(B30,Üçadım!$F$8:$N$996,9,0)))</f>
        <v>NM</v>
      </c>
      <c r="AL30" s="423">
        <f>IF(ISERROR(VLOOKUP(B30,Üçadım!$F$8:$O$996,10,0)),"",(VLOOKUP(B30,Üçadım!$F$8:$O$996,10,0)))</f>
        <v>0</v>
      </c>
      <c r="AM30" s="429">
        <f>IF(ISERROR(VLOOKUP(B30,'4x400m.'!$E$8:$F$983,2,0)),"",(VLOOKUP(B30,'4x400m.'!$E$8:$H$983,2,0)))</f>
        <v>50244</v>
      </c>
      <c r="AN30" s="421">
        <f>IF(ISERROR(VLOOKUP(B30,'4x400m.'!$E$8:$G$983,3,0)),"",(VLOOKUP(B30,'4x400m.'!$E$8:$G$983,3,0)))</f>
        <v>5</v>
      </c>
      <c r="AO30" s="428">
        <f t="shared" si="2"/>
        <v>14</v>
      </c>
      <c r="AP30" s="431">
        <f t="shared" si="3"/>
        <v>69</v>
      </c>
    </row>
    <row r="31" spans="1:42" s="338" customFormat="1" ht="43.9" customHeight="1">
      <c r="A31" s="418">
        <v>25</v>
      </c>
      <c r="B31" s="419" t="s">
        <v>1350</v>
      </c>
      <c r="C31" s="420">
        <f>IF(ISERROR(VLOOKUP(B31,'100m.'!$E$8:$F$991,2,0)),"",(VLOOKUP(B31,'100m.'!$E$8:$H$991,2,0)))</f>
        <v>0</v>
      </c>
      <c r="D31" s="421">
        <f>IF(ISERROR(VLOOKUP(B31,'100m.'!$E$8:$G$991,3,0)),"",(VLOOKUP(B31,'100m.'!$E$8:$G$991,3,0)))</f>
        <v>0</v>
      </c>
      <c r="E31" s="422">
        <f>IF(ISERROR(VLOOKUP(B31,'400m.'!$E$8:$F$1007,2,0)),"",(VLOOKUP(B31,'400m.'!$E$8:$H$1007,2,0)))</f>
        <v>0</v>
      </c>
      <c r="F31" s="423">
        <f>IF(ISERROR(VLOOKUP(B31,'400m.'!$E$8:$G$1007,3,0)),"",(VLOOKUP(B31,'400m.'!$E$8:$G$1007,3,0)))</f>
        <v>0</v>
      </c>
      <c r="G31" s="424">
        <f>IF(ISERROR(VLOOKUP(B31,'3000m.'!$E$8:$F$1000,2,0)),"",(VLOOKUP(B31,'3000m.'!$E$8:$H$1000,2,0)))</f>
        <v>0</v>
      </c>
      <c r="H31" s="425">
        <f>IF(ISERROR(VLOOKUP(B31,'3000m.'!$E$8:$G$1000,3,0)),"",(VLOOKUP(B31,'3000m.'!$E$8:$G$1000,3,0)))</f>
        <v>0</v>
      </c>
      <c r="I31" s="426">
        <f>IF(ISERROR(VLOOKUP(B31,Cirit!$F$8:$N$996,9,0)),"",(VLOOKUP(B31,Cirit!$F$8:$N$996,9,0)))</f>
        <v>0</v>
      </c>
      <c r="J31" s="423">
        <f>IF(ISERROR(VLOOKUP(B31,Cirit!$F$8:$O$996,10,0)),"",(VLOOKUP(B31,Cirit!$F$8:$O$996,10,0)))</f>
        <v>0</v>
      </c>
      <c r="K31" s="427">
        <f>IF(ISERROR(VLOOKUP(B31,Yüksek!$F$8:$BO$950,62,0)),"",(VLOOKUP(B31,Yüksek!$F$8:$BO$950,62,0)))</f>
        <v>0</v>
      </c>
      <c r="L31" s="421">
        <f>IF(ISERROR(VLOOKUP(B31,Yüksek!$F$8:$BP$950,63,0)),"",(VLOOKUP(B31,Yüksek!$F$8:$BP$950,63,0)))</f>
        <v>0</v>
      </c>
      <c r="M31" s="426">
        <f>IF(ISERROR(VLOOKUP(B31,Gülle!$F$8:$N$996,9,0)),"",(VLOOKUP(B31,Gülle!$F$8:$N$996,9,0)))</f>
        <v>1019</v>
      </c>
      <c r="N31" s="423">
        <f>IF(ISERROR(VLOOKUP(B31,Gülle!$F$8:$O$996,10,0)),"",(VLOOKUP(B31,Gülle!$F$8:$O$996,10,0)))</f>
        <v>19</v>
      </c>
      <c r="O31" s="428">
        <f t="shared" si="0"/>
        <v>19</v>
      </c>
      <c r="P31" s="420">
        <f>IF(ISERROR(VLOOKUP(B31,'200m.'!$E$8:$F$999,2,0)),"",(VLOOKUP(B31,'200m.'!$E$8:$H$999,2,0)))</f>
        <v>0</v>
      </c>
      <c r="Q31" s="421">
        <f>IF(ISERROR(VLOOKUP(B31,'200m.'!$E$8:$G$999,3,0)),"",(VLOOKUP(B31,'200m.'!$E$8:$G$999,3,0)))</f>
        <v>0</v>
      </c>
      <c r="R31" s="422">
        <f>IF(ISERROR(VLOOKUP(B31,'400m.Eng.'!$E$8:$F$991,2,0)),"",(VLOOKUP(B31,'400m.Eng.'!$E$8:$H$991,2,0)))</f>
        <v>0</v>
      </c>
      <c r="S31" s="423">
        <f>IF(ISERROR(VLOOKUP(B31,'400m.Eng.'!$E$8:$G$991,3,0)),"",(VLOOKUP(B31,'400m.Eng.'!$E$8:$G$991,3,0)))</f>
        <v>0</v>
      </c>
      <c r="T31" s="429">
        <f>IF(ISERROR(VLOOKUP(B31,'800m.'!$E$8:$F$1001,2,0)),"",(VLOOKUP(B31,'800m.'!$E$8:$H$1001,2,0)))</f>
        <v>0</v>
      </c>
      <c r="U31" s="425">
        <f>IF(ISERROR(VLOOKUP(B31,'800m.'!$E$8:$G$1001,3,0)),"",(VLOOKUP(B31,'800m.'!$E$8:$G$1001,3,0)))</f>
        <v>0</v>
      </c>
      <c r="V31" s="427">
        <f>IF(ISERROR(VLOOKUP(B31,Sırık!$F$8:$BO$950,62,0)),"",(VLOOKUP(B31,Sırık!$F$8:$BO$950,62,0)))</f>
        <v>0</v>
      </c>
      <c r="W31" s="421">
        <f>IF(ISERROR(VLOOKUP(B31,Sırık!$F$8:$BP$950,63,0)),"",(VLOOKUP(B31,Sırık!$F$8:$BP$950,63,0)))</f>
        <v>0</v>
      </c>
      <c r="X31" s="426">
        <f>IF(ISERROR(VLOOKUP(B31,Uzun!$F$8:$N$996,9,0)),"",(VLOOKUP(B31,Uzun!$F$8:$N$996,9,0)))</f>
        <v>0</v>
      </c>
      <c r="Y31" s="423">
        <f>IF(ISERROR(VLOOKUP(B31,Uzun!$F$8:$O$996,10,0)),"",(VLOOKUP(B31,Uzun!$F$8:$O$996,10,0)))</f>
        <v>0</v>
      </c>
      <c r="Z31" s="430">
        <f>IF(ISERROR(VLOOKUP(B31,Disk!$F$8:$N$996,9,0)),"",(VLOOKUP(B31,Disk!$F$8:$N$996,9,0)))</f>
        <v>4575</v>
      </c>
      <c r="AA31" s="425">
        <f>IF(ISERROR(VLOOKUP(B31,Disk!$F$8:$O$996,10,0)),"",(VLOOKUP(B31,Disk!$F$8:$O$996,10,0)))</f>
        <v>23</v>
      </c>
      <c r="AB31" s="422">
        <f>IF(ISERROR(VLOOKUP(B31,'4x100m.'!$E$8:$F$983,2,0)),"",(VLOOKUP(B31,'4x100m.'!$E$8:$H$983,2,0)))</f>
        <v>0</v>
      </c>
      <c r="AC31" s="423">
        <f>IF(ISERROR(VLOOKUP(B31,'4x100m.'!$E$8:$G$983,3,0)),"",(VLOOKUP(B31,'4x100m.'!$E$8:$G$983,3,0)))</f>
        <v>0</v>
      </c>
      <c r="AD31" s="428">
        <f t="shared" si="1"/>
        <v>23</v>
      </c>
      <c r="AE31" s="420">
        <f>IF(ISERROR(VLOOKUP(B31,'100m.Eng.'!$E$8:$F$991,2,0)),"",(VLOOKUP(B31,'100m.Eng.'!$E$8:$H$991,2,0)))</f>
        <v>0</v>
      </c>
      <c r="AF31" s="421">
        <f>IF(ISERROR(VLOOKUP(B31,'100m.Eng.'!$E$8:$G$991,3,0)),"",(VLOOKUP(B31,'100m.Eng.'!$E$8:$G$991,3,0)))</f>
        <v>0</v>
      </c>
      <c r="AG31" s="422">
        <f>IF(ISERROR(VLOOKUP(B31,'1500m.'!$E$8:$F$996,2,0)),"",(VLOOKUP(B31,'1500m.'!$E$8:$H$996,2,0)))</f>
        <v>0</v>
      </c>
      <c r="AH31" s="423">
        <f>IF(ISERROR(VLOOKUP(B31,'1500m.'!$E$8:$G$996,3,0)),"",(VLOOKUP(B31,'1500m.'!$E$8:$G$996,3,0)))</f>
        <v>0</v>
      </c>
      <c r="AI31" s="430" t="str">
        <f>IF(ISERROR(VLOOKUP(B31,Çekiç!$F$8:$N$996,9,0)),"",(VLOOKUP(B31,Çekiç!$F$8:$N$996,9,0)))</f>
        <v>DNS</v>
      </c>
      <c r="AJ31" s="425">
        <f>IF(ISERROR(VLOOKUP(B31,Çekiç!$F$8:$O$996,10,0)),"",(VLOOKUP(B31,Çekiç!$F$8:$O$996,10,0)))</f>
        <v>0</v>
      </c>
      <c r="AK31" s="426">
        <f>IF(ISERROR(VLOOKUP(B31,Üçadım!$F$8:$N$996,9,0)),"",(VLOOKUP(B31,Üçadım!$F$8:$N$996,9,0)))</f>
        <v>1248</v>
      </c>
      <c r="AL31" s="423">
        <f>IF(ISERROR(VLOOKUP(B31,Üçadım!$F$8:$O$996,10,0)),"",(VLOOKUP(B31,Üçadım!$F$8:$O$996,10,0)))</f>
        <v>23</v>
      </c>
      <c r="AM31" s="429">
        <f>IF(ISERROR(VLOOKUP(B31,'4x400m.'!$E$8:$F$983,2,0)),"",(VLOOKUP(B31,'4x400m.'!$E$8:$H$983,2,0)))</f>
        <v>0</v>
      </c>
      <c r="AN31" s="421">
        <f>IF(ISERROR(VLOOKUP(B31,'4x400m.'!$E$8:$G$983,3,0)),"",(VLOOKUP(B31,'4x400m.'!$E$8:$G$983,3,0)))</f>
        <v>0</v>
      </c>
      <c r="AO31" s="428">
        <f t="shared" si="2"/>
        <v>23</v>
      </c>
      <c r="AP31" s="431">
        <f t="shared" si="3"/>
        <v>65</v>
      </c>
    </row>
    <row r="32" spans="1:42" s="338" customFormat="1" ht="43.9" customHeight="1">
      <c r="A32" s="418">
        <v>26</v>
      </c>
      <c r="B32" s="419" t="s">
        <v>1162</v>
      </c>
      <c r="C32" s="420">
        <f>IF(ISERROR(VLOOKUP(B32,'100m.'!$E$8:$F$991,2,0)),"",(VLOOKUP(B32,'100m.'!$E$8:$H$991,2,0)))</f>
        <v>0</v>
      </c>
      <c r="D32" s="421">
        <f>IF(ISERROR(VLOOKUP(B32,'100m.'!$E$8:$G$991,3,0)),"",(VLOOKUP(B32,'100m.'!$E$8:$G$991,3,0)))</f>
        <v>0</v>
      </c>
      <c r="E32" s="422">
        <f>IF(ISERROR(VLOOKUP(B32,'400m.'!$E$8:$F$1007,2,0)),"",(VLOOKUP(B32,'400m.'!$E$8:$H$1007,2,0)))</f>
        <v>0</v>
      </c>
      <c r="F32" s="423">
        <f>IF(ISERROR(VLOOKUP(B32,'400m.'!$E$8:$G$1007,3,0)),"",(VLOOKUP(B32,'400m.'!$E$8:$G$1007,3,0)))</f>
        <v>0</v>
      </c>
      <c r="G32" s="424">
        <f>IF(ISERROR(VLOOKUP(B32,'3000m.'!$E$8:$F$1000,2,0)),"",(VLOOKUP(B32,'3000m.'!$E$8:$H$1000,2,0)))</f>
        <v>0</v>
      </c>
      <c r="H32" s="425">
        <f>IF(ISERROR(VLOOKUP(B32,'3000m.'!$E$8:$G$1000,3,0)),"",(VLOOKUP(B32,'3000m.'!$E$8:$G$1000,3,0)))</f>
        <v>0</v>
      </c>
      <c r="I32" s="426">
        <f>IF(ISERROR(VLOOKUP(B32,Cirit!$F$8:$N$996,9,0)),"",(VLOOKUP(B32,Cirit!$F$8:$N$996,9,0)))</f>
        <v>0</v>
      </c>
      <c r="J32" s="423">
        <f>IF(ISERROR(VLOOKUP(B32,Cirit!$F$8:$O$996,10,0)),"",(VLOOKUP(B32,Cirit!$F$8:$O$996,10,0)))</f>
        <v>0</v>
      </c>
      <c r="K32" s="427">
        <f>IF(ISERROR(VLOOKUP(B32,Yüksek!$F$8:$BO$950,62,0)),"",(VLOOKUP(B32,Yüksek!$F$8:$BO$950,62,0)))</f>
        <v>0</v>
      </c>
      <c r="L32" s="421">
        <f>IF(ISERROR(VLOOKUP(B32,Yüksek!$F$8:$BP$950,63,0)),"",(VLOOKUP(B32,Yüksek!$F$8:$BP$950,63,0)))</f>
        <v>0</v>
      </c>
      <c r="M32" s="426">
        <f>IF(ISERROR(VLOOKUP(B32,Gülle!$F$8:$N$996,9,0)),"",(VLOOKUP(B32,Gülle!$F$8:$N$996,9,0)))</f>
        <v>0</v>
      </c>
      <c r="N32" s="423">
        <f>IF(ISERROR(VLOOKUP(B32,Gülle!$F$8:$O$996,10,0)),"",(VLOOKUP(B32,Gülle!$F$8:$O$996,10,0)))</f>
        <v>0</v>
      </c>
      <c r="O32" s="428">
        <f t="shared" si="0"/>
        <v>0</v>
      </c>
      <c r="P32" s="420">
        <f>IF(ISERROR(VLOOKUP(B32,'200m.'!$E$8:$F$999,2,0)),"",(VLOOKUP(B32,'200m.'!$E$8:$H$999,2,0)))</f>
        <v>0</v>
      </c>
      <c r="Q32" s="421">
        <f>IF(ISERROR(VLOOKUP(B32,'200m.'!$E$8:$G$999,3,0)),"",(VLOOKUP(B32,'200m.'!$E$8:$G$999,3,0)))</f>
        <v>0</v>
      </c>
      <c r="R32" s="422">
        <f>IF(ISERROR(VLOOKUP(B32,'400m.Eng.'!$E$8:$F$991,2,0)),"",(VLOOKUP(B32,'400m.Eng.'!$E$8:$H$991,2,0)))</f>
        <v>0</v>
      </c>
      <c r="S32" s="423">
        <f>IF(ISERROR(VLOOKUP(B32,'400m.Eng.'!$E$8:$G$991,3,0)),"",(VLOOKUP(B32,'400m.Eng.'!$E$8:$G$991,3,0)))</f>
        <v>0</v>
      </c>
      <c r="T32" s="429">
        <f>IF(ISERROR(VLOOKUP(B32,'800m.'!$E$8:$F$1001,2,0)),"",(VLOOKUP(B32,'800m.'!$E$8:$H$1001,2,0)))</f>
        <v>23241</v>
      </c>
      <c r="U32" s="425">
        <f>IF(ISERROR(VLOOKUP(B32,'800m.'!$E$8:$G$1001,3,0)),"",(VLOOKUP(B32,'800m.'!$E$8:$G$1001,3,0)))</f>
        <v>18</v>
      </c>
      <c r="V32" s="427">
        <f>IF(ISERROR(VLOOKUP(B32,Sırık!$F$8:$BO$950,62,0)),"",(VLOOKUP(B32,Sırık!$F$8:$BO$950,62,0)))</f>
        <v>0</v>
      </c>
      <c r="W32" s="421">
        <f>IF(ISERROR(VLOOKUP(B32,Sırık!$F$8:$BP$950,63,0)),"",(VLOOKUP(B32,Sırık!$F$8:$BP$950,63,0)))</f>
        <v>0</v>
      </c>
      <c r="X32" s="426">
        <f>IF(ISERROR(VLOOKUP(B32,Uzun!$F$8:$N$996,9,0)),"",(VLOOKUP(B32,Uzun!$F$8:$N$996,9,0)))</f>
        <v>488</v>
      </c>
      <c r="Y32" s="423">
        <f>IF(ISERROR(VLOOKUP(B32,Uzun!$F$8:$O$996,10,0)),"",(VLOOKUP(B32,Uzun!$F$8:$O$996,10,0)))</f>
        <v>15</v>
      </c>
      <c r="Z32" s="430">
        <f>IF(ISERROR(VLOOKUP(B32,Disk!$F$8:$N$996,9,0)),"",(VLOOKUP(B32,Disk!$F$8:$N$996,9,0)))</f>
        <v>0</v>
      </c>
      <c r="AA32" s="425">
        <f>IF(ISERROR(VLOOKUP(B32,Disk!$F$8:$O$996,10,0)),"",(VLOOKUP(B32,Disk!$F$8:$O$996,10,0)))</f>
        <v>0</v>
      </c>
      <c r="AB32" s="422">
        <f>IF(ISERROR(VLOOKUP(B32,'4x100m.'!$E$8:$F$983,2,0)),"",(VLOOKUP(B32,'4x100m.'!$E$8:$H$983,2,0)))</f>
        <v>0</v>
      </c>
      <c r="AC32" s="423">
        <f>IF(ISERROR(VLOOKUP(B32,'4x100m.'!$E$8:$G$983,3,0)),"",(VLOOKUP(B32,'4x100m.'!$E$8:$G$983,3,0)))</f>
        <v>0</v>
      </c>
      <c r="AD32" s="428">
        <f t="shared" si="1"/>
        <v>33</v>
      </c>
      <c r="AE32" s="420">
        <f>IF(ISERROR(VLOOKUP(B32,'100m.Eng.'!$E$8:$F$991,2,0)),"",(VLOOKUP(B32,'100m.Eng.'!$E$8:$H$991,2,0)))</f>
        <v>0</v>
      </c>
      <c r="AF32" s="421">
        <f>IF(ISERROR(VLOOKUP(B32,'100m.Eng.'!$E$8:$G$991,3,0)),"",(VLOOKUP(B32,'100m.Eng.'!$E$8:$G$991,3,0)))</f>
        <v>0</v>
      </c>
      <c r="AG32" s="422">
        <f>IF(ISERROR(VLOOKUP(B32,'1500m.'!$E$8:$F$996,2,0)),"",(VLOOKUP(B32,'1500m.'!$E$8:$H$996,2,0)))</f>
        <v>52552</v>
      </c>
      <c r="AH32" s="423">
        <f>IF(ISERROR(VLOOKUP(B32,'1500m.'!$E$8:$G$996,3,0)),"",(VLOOKUP(B32,'1500m.'!$E$8:$G$996,3,0)))</f>
        <v>13</v>
      </c>
      <c r="AI32" s="430">
        <f>IF(ISERROR(VLOOKUP(B32,Çekiç!$F$8:$N$996,9,0)),"",(VLOOKUP(B32,Çekiç!$F$8:$N$996,9,0)))</f>
        <v>0</v>
      </c>
      <c r="AJ32" s="425">
        <f>IF(ISERROR(VLOOKUP(B32,Çekiç!$F$8:$O$996,10,0)),"",(VLOOKUP(B32,Çekiç!$F$8:$O$996,10,0)))</f>
        <v>0</v>
      </c>
      <c r="AK32" s="426">
        <f>IF(ISERROR(VLOOKUP(B32,Üçadım!$F$8:$N$996,9,0)),"",(VLOOKUP(B32,Üçadım!$F$8:$N$996,9,0)))</f>
        <v>899</v>
      </c>
      <c r="AL32" s="423">
        <f>IF(ISERROR(VLOOKUP(B32,Üçadım!$F$8:$O$996,10,0)),"",(VLOOKUP(B32,Üçadım!$F$8:$O$996,10,0)))</f>
        <v>10</v>
      </c>
      <c r="AM32" s="429">
        <f>IF(ISERROR(VLOOKUP(B32,'4x400m.'!$E$8:$F$983,2,0)),"",(VLOOKUP(B32,'4x400m.'!$E$8:$H$983,2,0)))</f>
        <v>0</v>
      </c>
      <c r="AN32" s="421">
        <f>IF(ISERROR(VLOOKUP(B32,'4x400m.'!$E$8:$G$983,3,0)),"",(VLOOKUP(B32,'4x400m.'!$E$8:$G$983,3,0)))</f>
        <v>0</v>
      </c>
      <c r="AO32" s="428">
        <f t="shared" si="2"/>
        <v>23</v>
      </c>
      <c r="AP32" s="431">
        <f t="shared" si="3"/>
        <v>56</v>
      </c>
    </row>
    <row r="33" spans="1:42" s="338" customFormat="1" ht="43.9" customHeight="1">
      <c r="A33" s="418">
        <v>27</v>
      </c>
      <c r="B33" s="269" t="s">
        <v>1935</v>
      </c>
      <c r="C33" s="270">
        <f>IF(ISERROR(VLOOKUP(B33,'100m.'!$E$8:$F$991,2,0)),"",(VLOOKUP(B33,'100m.'!$E$8:$H$991,2,0)))</f>
        <v>0</v>
      </c>
      <c r="D33" s="271">
        <f>IF(ISERROR(VLOOKUP(B33,'100m.'!$E$8:$G$991,3,0)),"",(VLOOKUP(B33,'100m.'!$E$8:$G$991,3,0)))</f>
        <v>0</v>
      </c>
      <c r="E33" s="333">
        <f>IF(ISERROR(VLOOKUP(B33,'400m.'!$E$8:$F$1007,2,0)),"",(VLOOKUP(B33,'400m.'!$E$8:$H$1007,2,0)))</f>
        <v>10637</v>
      </c>
      <c r="F33" s="334">
        <f>IF(ISERROR(VLOOKUP(B33,'400m.'!$E$8:$G$1007,3,0)),"",(VLOOKUP(B33,'400m.'!$E$8:$G$1007,3,0)))</f>
        <v>16</v>
      </c>
      <c r="G33" s="293">
        <f>IF(ISERROR(VLOOKUP(B33,'3000m.'!$E$8:$F$1000,2,0)),"",(VLOOKUP(B33,'3000m.'!$E$8:$H$1000,2,0)))</f>
        <v>0</v>
      </c>
      <c r="H33" s="275">
        <f>IF(ISERROR(VLOOKUP(B33,'3000m.'!$E$8:$G$1000,3,0)),"",(VLOOKUP(B33,'3000m.'!$E$8:$G$1000,3,0)))</f>
        <v>0</v>
      </c>
      <c r="I33" s="335">
        <f>IF(ISERROR(VLOOKUP(B33,Cirit!$F$8:$N$996,9,0)),"",(VLOOKUP(B33,Cirit!$F$8:$N$996,9,0)))</f>
        <v>0</v>
      </c>
      <c r="J33" s="334">
        <f>IF(ISERROR(VLOOKUP(B33,Cirit!$F$8:$O$996,10,0)),"",(VLOOKUP(B33,Cirit!$F$8:$O$996,10,0)))</f>
        <v>0</v>
      </c>
      <c r="K33" s="276">
        <f>IF(ISERROR(VLOOKUP(B33,Yüksek!$F$8:$BO$950,62,0)),"",(VLOOKUP(B33,Yüksek!$F$8:$BO$950,62,0)))</f>
        <v>0</v>
      </c>
      <c r="L33" s="271">
        <f>IF(ISERROR(VLOOKUP(B33,Yüksek!$F$8:$BP$950,63,0)),"",(VLOOKUP(B33,Yüksek!$F$8:$BP$950,63,0)))</f>
        <v>0</v>
      </c>
      <c r="M33" s="335">
        <f>IF(ISERROR(VLOOKUP(B33,Gülle!$F$8:$N$996,9,0)),"",(VLOOKUP(B33,Gülle!$F$8:$N$996,9,0)))</f>
        <v>0</v>
      </c>
      <c r="N33" s="334">
        <f>IF(ISERROR(VLOOKUP(B33,Gülle!$F$8:$O$996,10,0)),"",(VLOOKUP(B33,Gülle!$F$8:$O$996,10,0)))</f>
        <v>0</v>
      </c>
      <c r="O33" s="428">
        <f t="shared" si="0"/>
        <v>16</v>
      </c>
      <c r="P33" s="270">
        <f>IF(ISERROR(VLOOKUP(B33,'200m.'!$E$8:$F$999,2,0)),"",(VLOOKUP(B33,'200m.'!$E$8:$H$999,2,0)))</f>
        <v>0</v>
      </c>
      <c r="Q33" s="271">
        <f>IF(ISERROR(VLOOKUP(B33,'200m.'!$E$8:$G$999,3,0)),"",(VLOOKUP(B33,'200m.'!$E$8:$G$999,3,0)))</f>
        <v>0</v>
      </c>
      <c r="R33" s="333">
        <f>IF(ISERROR(VLOOKUP(B33,'400m.Eng.'!$E$8:$F$991,2,0)),"",(VLOOKUP(B33,'400m.Eng.'!$E$8:$H$991,2,0)))</f>
        <v>0</v>
      </c>
      <c r="S33" s="334">
        <f>IF(ISERROR(VLOOKUP(B33,'400m.Eng.'!$E$8:$G$991,3,0)),"",(VLOOKUP(B33,'400m.Eng.'!$E$8:$G$991,3,0)))</f>
        <v>0</v>
      </c>
      <c r="T33" s="294">
        <f>IF(ISERROR(VLOOKUP(B33,'800m.'!$E$8:$F$1001,2,0)),"",(VLOOKUP(B33,'800m.'!$E$8:$H$1001,2,0)))</f>
        <v>23530</v>
      </c>
      <c r="U33" s="275">
        <f>IF(ISERROR(VLOOKUP(B33,'800m.'!$E$8:$G$1001,3,0)),"",(VLOOKUP(B33,'800m.'!$E$8:$G$1001,3,0)))</f>
        <v>16</v>
      </c>
      <c r="V33" s="276">
        <f>IF(ISERROR(VLOOKUP(B33,Sırık!$F$8:$BO$950,62,0)),"",(VLOOKUP(B33,Sırık!$F$8:$BO$950,62,0)))</f>
        <v>0</v>
      </c>
      <c r="W33" s="271">
        <f>IF(ISERROR(VLOOKUP(B33,Sırık!$F$8:$BP$950,63,0)),"",(VLOOKUP(B33,Sırık!$F$8:$BP$950,63,0)))</f>
        <v>0</v>
      </c>
      <c r="X33" s="335">
        <f>IF(ISERROR(VLOOKUP(B33,Uzun!$F$8:$N$996,9,0)),"",(VLOOKUP(B33,Uzun!$F$8:$N$996,9,0)))</f>
        <v>424</v>
      </c>
      <c r="Y33" s="334">
        <f>IF(ISERROR(VLOOKUP(B33,Uzun!$F$8:$O$996,10,0)),"",(VLOOKUP(B33,Uzun!$F$8:$O$996,10,0)))</f>
        <v>7</v>
      </c>
      <c r="Z33" s="274">
        <f>IF(ISERROR(VLOOKUP(B33,Disk!$F$8:$N$996,9,0)),"",(VLOOKUP(B33,Disk!$F$8:$N$996,9,0)))</f>
        <v>0</v>
      </c>
      <c r="AA33" s="275">
        <f>IF(ISERROR(VLOOKUP(B33,Disk!$F$8:$O$996,10,0)),"",(VLOOKUP(B33,Disk!$F$8:$O$996,10,0)))</f>
        <v>0</v>
      </c>
      <c r="AB33" s="333">
        <f>IF(ISERROR(VLOOKUP(B33,'4x100m.'!$E$8:$F$983,2,0)),"",(VLOOKUP(B33,'4x100m.'!$E$8:$H$983,2,0)))</f>
        <v>0</v>
      </c>
      <c r="AC33" s="334">
        <f>IF(ISERROR(VLOOKUP(B33,'4x100m.'!$E$8:$G$983,3,0)),"",(VLOOKUP(B33,'4x100m.'!$E$8:$G$983,3,0)))</f>
        <v>0</v>
      </c>
      <c r="AD33" s="428">
        <f t="shared" si="1"/>
        <v>23</v>
      </c>
      <c r="AE33" s="270">
        <f>IF(ISERROR(VLOOKUP(B33,'100m.Eng.'!$E$8:$F$991,2,0)),"",(VLOOKUP(B33,'100m.Eng.'!$E$8:$H$991,2,0)))</f>
        <v>0</v>
      </c>
      <c r="AF33" s="271">
        <f>IF(ISERROR(VLOOKUP(B33,'100m.Eng.'!$E$8:$G$991,3,0)),"",(VLOOKUP(B33,'100m.Eng.'!$E$8:$G$991,3,0)))</f>
        <v>0</v>
      </c>
      <c r="AG33" s="333">
        <f>IF(ISERROR(VLOOKUP(B33,'1500m.'!$E$8:$F$996,2,0)),"",(VLOOKUP(B33,'1500m.'!$E$8:$H$996,2,0)))</f>
        <v>0</v>
      </c>
      <c r="AH33" s="334">
        <f>IF(ISERROR(VLOOKUP(B33,'1500m.'!$E$8:$G$996,3,0)),"",(VLOOKUP(B33,'1500m.'!$E$8:$G$996,3,0)))</f>
        <v>0</v>
      </c>
      <c r="AI33" s="274">
        <f>IF(ISERROR(VLOOKUP(B33,Çekiç!$F$8:$N$996,9,0)),"",(VLOOKUP(B33,Çekiç!$F$8:$N$996,9,0)))</f>
        <v>0</v>
      </c>
      <c r="AJ33" s="275">
        <f>IF(ISERROR(VLOOKUP(B33,Çekiç!$F$8:$O$996,10,0)),"",(VLOOKUP(B33,Çekiç!$F$8:$O$996,10,0)))</f>
        <v>0</v>
      </c>
      <c r="AK33" s="335">
        <f>IF(ISERROR(VLOOKUP(B33,Üçadım!$F$8:$N$996,9,0)),"",(VLOOKUP(B33,Üçadım!$F$8:$N$996,9,0)))</f>
        <v>896</v>
      </c>
      <c r="AL33" s="334">
        <f>IF(ISERROR(VLOOKUP(B33,Üçadım!$F$8:$O$996,10,0)),"",(VLOOKUP(B33,Üçadım!$F$8:$O$996,10,0)))</f>
        <v>9</v>
      </c>
      <c r="AM33" s="294">
        <f>IF(ISERROR(VLOOKUP(B33,'4x400m.'!$E$8:$F$983,2,0)),"",(VLOOKUP(B33,'4x400m.'!$E$8:$H$983,2,0)))</f>
        <v>0</v>
      </c>
      <c r="AN33" s="271">
        <f>IF(ISERROR(VLOOKUP(B33,'4x400m.'!$E$8:$G$983,3,0)),"",(VLOOKUP(B33,'4x400m.'!$E$8:$G$983,3,0)))</f>
        <v>0</v>
      </c>
      <c r="AO33" s="428">
        <f t="shared" si="2"/>
        <v>9</v>
      </c>
      <c r="AP33" s="431">
        <f t="shared" si="3"/>
        <v>48</v>
      </c>
    </row>
    <row r="34" spans="1:42" s="338" customFormat="1" ht="43.9" customHeight="1">
      <c r="A34" s="418">
        <v>28</v>
      </c>
      <c r="B34" s="419" t="s">
        <v>1160</v>
      </c>
      <c r="C34" s="420">
        <f>IF(ISERROR(VLOOKUP(B34,'100m.'!$E$8:$F$991,2,0)),"",(VLOOKUP(B34,'100m.'!$E$8:$H$991,2,0)))</f>
        <v>0</v>
      </c>
      <c r="D34" s="421">
        <f>IF(ISERROR(VLOOKUP(B34,'100m.'!$E$8:$G$991,3,0)),"",(VLOOKUP(B34,'100m.'!$E$8:$G$991,3,0)))</f>
        <v>0</v>
      </c>
      <c r="E34" s="422">
        <f>IF(ISERROR(VLOOKUP(B34,'400m.'!$E$8:$F$1007,2,0)),"",(VLOOKUP(B34,'400m.'!$E$8:$H$1007,2,0)))</f>
        <v>5696</v>
      </c>
      <c r="F34" s="423">
        <f>IF(ISERROR(VLOOKUP(B34,'400m.'!$E$8:$G$1007,3,0)),"",(VLOOKUP(B34,'400m.'!$E$8:$G$1007,3,0)))</f>
        <v>23</v>
      </c>
      <c r="G34" s="424">
        <f>IF(ISERROR(VLOOKUP(B34,'3000m.'!$E$8:$F$1000,2,0)),"",(VLOOKUP(B34,'3000m.'!$E$8:$H$1000,2,0)))</f>
        <v>0</v>
      </c>
      <c r="H34" s="425">
        <f>IF(ISERROR(VLOOKUP(B34,'3000m.'!$E$8:$G$1000,3,0)),"",(VLOOKUP(B34,'3000m.'!$E$8:$G$1000,3,0)))</f>
        <v>0</v>
      </c>
      <c r="I34" s="426">
        <f>IF(ISERROR(VLOOKUP(B34,Cirit!$F$8:$N$996,9,0)),"",(VLOOKUP(B34,Cirit!$F$8:$N$996,9,0)))</f>
        <v>0</v>
      </c>
      <c r="J34" s="423">
        <f>IF(ISERROR(VLOOKUP(B34,Cirit!$F$8:$O$996,10,0)),"",(VLOOKUP(B34,Cirit!$F$8:$O$996,10,0)))</f>
        <v>0</v>
      </c>
      <c r="K34" s="427">
        <f>IF(ISERROR(VLOOKUP(B34,Yüksek!$F$8:$BO$950,62,0)),"",(VLOOKUP(B34,Yüksek!$F$8:$BO$950,62,0)))</f>
        <v>0</v>
      </c>
      <c r="L34" s="421">
        <f>IF(ISERROR(VLOOKUP(B34,Yüksek!$F$8:$BP$950,63,0)),"",(VLOOKUP(B34,Yüksek!$F$8:$BP$950,63,0)))</f>
        <v>0</v>
      </c>
      <c r="M34" s="426">
        <f>IF(ISERROR(VLOOKUP(B34,Gülle!$F$8:$N$996,9,0)),"",(VLOOKUP(B34,Gülle!$F$8:$N$996,9,0)))</f>
        <v>0</v>
      </c>
      <c r="N34" s="423">
        <f>IF(ISERROR(VLOOKUP(B34,Gülle!$F$8:$O$996,10,0)),"",(VLOOKUP(B34,Gülle!$F$8:$O$996,10,0)))</f>
        <v>0</v>
      </c>
      <c r="O34" s="428">
        <f t="shared" si="0"/>
        <v>23</v>
      </c>
      <c r="P34" s="420">
        <f>IF(ISERROR(VLOOKUP(B34,'200m.'!$E$8:$F$999,2,0)),"",(VLOOKUP(B34,'200m.'!$E$8:$H$999,2,0)))</f>
        <v>2499</v>
      </c>
      <c r="Q34" s="421">
        <f>IF(ISERROR(VLOOKUP(B34,'200m.'!$E$8:$G$999,3,0)),"",(VLOOKUP(B34,'200m.'!$E$8:$G$999,3,0)))</f>
        <v>24</v>
      </c>
      <c r="R34" s="422">
        <f>IF(ISERROR(VLOOKUP(B34,'400m.Eng.'!$E$8:$F$991,2,0)),"",(VLOOKUP(B34,'400m.Eng.'!$E$8:$H$991,2,0)))</f>
        <v>0</v>
      </c>
      <c r="S34" s="423">
        <f>IF(ISERROR(VLOOKUP(B34,'400m.Eng.'!$E$8:$G$991,3,0)),"",(VLOOKUP(B34,'400m.Eng.'!$E$8:$G$991,3,0)))</f>
        <v>0</v>
      </c>
      <c r="T34" s="429">
        <f>IF(ISERROR(VLOOKUP(B34,'800m.'!$E$8:$F$1001,2,0)),"",(VLOOKUP(B34,'800m.'!$E$8:$H$1001,2,0)))</f>
        <v>0</v>
      </c>
      <c r="U34" s="425">
        <f>IF(ISERROR(VLOOKUP(B34,'800m.'!$E$8:$G$1001,3,0)),"",(VLOOKUP(B34,'800m.'!$E$8:$G$1001,3,0)))</f>
        <v>0</v>
      </c>
      <c r="V34" s="427">
        <f>IF(ISERROR(VLOOKUP(B34,Sırık!$F$8:$BO$950,62,0)),"",(VLOOKUP(B34,Sırık!$F$8:$BO$950,62,0)))</f>
        <v>0</v>
      </c>
      <c r="W34" s="421">
        <f>IF(ISERROR(VLOOKUP(B34,Sırık!$F$8:$BP$950,63,0)),"",(VLOOKUP(B34,Sırık!$F$8:$BP$950,63,0)))</f>
        <v>0</v>
      </c>
      <c r="X34" s="426">
        <f>IF(ISERROR(VLOOKUP(B34,Uzun!$F$8:$N$996,9,0)),"",(VLOOKUP(B34,Uzun!$F$8:$N$996,9,0)))</f>
        <v>0</v>
      </c>
      <c r="Y34" s="423">
        <f>IF(ISERROR(VLOOKUP(B34,Uzun!$F$8:$O$996,10,0)),"",(VLOOKUP(B34,Uzun!$F$8:$O$996,10,0)))</f>
        <v>0</v>
      </c>
      <c r="Z34" s="430">
        <f>IF(ISERROR(VLOOKUP(B34,Disk!$F$8:$N$996,9,0)),"",(VLOOKUP(B34,Disk!$F$8:$N$996,9,0)))</f>
        <v>0</v>
      </c>
      <c r="AA34" s="425">
        <f>IF(ISERROR(VLOOKUP(B34,Disk!$F$8:$O$996,10,0)),"",(VLOOKUP(B34,Disk!$F$8:$O$996,10,0)))</f>
        <v>0</v>
      </c>
      <c r="AB34" s="422">
        <f>IF(ISERROR(VLOOKUP(B34,'4x100m.'!$E$8:$F$983,2,0)),"",(VLOOKUP(B34,'4x100m.'!$E$8:$H$983,2,0)))</f>
        <v>0</v>
      </c>
      <c r="AC34" s="423">
        <f>IF(ISERROR(VLOOKUP(B34,'4x100m.'!$E$8:$G$983,3,0)),"",(VLOOKUP(B34,'4x100m.'!$E$8:$G$983,3,0)))</f>
        <v>0</v>
      </c>
      <c r="AD34" s="428">
        <f t="shared" si="1"/>
        <v>24</v>
      </c>
      <c r="AE34" s="420">
        <f>IF(ISERROR(VLOOKUP(B34,'100m.Eng.'!$E$8:$F$991,2,0)),"",(VLOOKUP(B34,'100m.Eng.'!$E$8:$H$991,2,0)))</f>
        <v>0</v>
      </c>
      <c r="AF34" s="421">
        <f>IF(ISERROR(VLOOKUP(B34,'100m.Eng.'!$E$8:$G$991,3,0)),"",(VLOOKUP(B34,'100m.Eng.'!$E$8:$G$991,3,0)))</f>
        <v>0</v>
      </c>
      <c r="AG34" s="422">
        <f>IF(ISERROR(VLOOKUP(B34,'1500m.'!$E$8:$F$996,2,0)),"",(VLOOKUP(B34,'1500m.'!$E$8:$H$996,2,0)))</f>
        <v>0</v>
      </c>
      <c r="AH34" s="423">
        <f>IF(ISERROR(VLOOKUP(B34,'1500m.'!$E$8:$G$996,3,0)),"",(VLOOKUP(B34,'1500m.'!$E$8:$G$996,3,0)))</f>
        <v>0</v>
      </c>
      <c r="AI34" s="430">
        <f>IF(ISERROR(VLOOKUP(B34,Çekiç!$F$8:$N$996,9,0)),"",(VLOOKUP(B34,Çekiç!$F$8:$N$996,9,0)))</f>
        <v>0</v>
      </c>
      <c r="AJ34" s="425">
        <f>IF(ISERROR(VLOOKUP(B34,Çekiç!$F$8:$O$996,10,0)),"",(VLOOKUP(B34,Çekiç!$F$8:$O$996,10,0)))</f>
        <v>0</v>
      </c>
      <c r="AK34" s="426">
        <f>IF(ISERROR(VLOOKUP(B34,Üçadım!$F$8:$N$996,9,0)),"",(VLOOKUP(B34,Üçadım!$F$8:$N$996,9,0)))</f>
        <v>0</v>
      </c>
      <c r="AL34" s="423">
        <f>IF(ISERROR(VLOOKUP(B34,Üçadım!$F$8:$O$996,10,0)),"",(VLOOKUP(B34,Üçadım!$F$8:$O$996,10,0)))</f>
        <v>0</v>
      </c>
      <c r="AM34" s="429">
        <f>IF(ISERROR(VLOOKUP(B34,'4x400m.'!$E$8:$F$983,2,0)),"",(VLOOKUP(B34,'4x400m.'!$E$8:$H$983,2,0)))</f>
        <v>0</v>
      </c>
      <c r="AN34" s="421">
        <f>IF(ISERROR(VLOOKUP(B34,'4x400m.'!$E$8:$G$983,3,0)),"",(VLOOKUP(B34,'4x400m.'!$E$8:$G$983,3,0)))</f>
        <v>0</v>
      </c>
      <c r="AO34" s="428">
        <f t="shared" si="2"/>
        <v>0</v>
      </c>
      <c r="AP34" s="431">
        <f t="shared" si="3"/>
        <v>47</v>
      </c>
    </row>
    <row r="35" spans="1:42" s="338" customFormat="1" ht="43.9" customHeight="1">
      <c r="A35" s="418">
        <v>29</v>
      </c>
      <c r="B35" s="419" t="s">
        <v>1487</v>
      </c>
      <c r="C35" s="420">
        <f>IF(ISERROR(VLOOKUP(B35,'100m.'!$E$8:$F$991,2,0)),"",(VLOOKUP(B35,'100m.'!$E$8:$H$991,2,0)))</f>
        <v>0</v>
      </c>
      <c r="D35" s="421">
        <f>IF(ISERROR(VLOOKUP(B35,'100m.'!$E$8:$G$991,3,0)),"",(VLOOKUP(B35,'100m.'!$E$8:$G$991,3,0)))</f>
        <v>0</v>
      </c>
      <c r="E35" s="422">
        <f>IF(ISERROR(VLOOKUP(B35,'400m.'!$E$8:$F$1007,2,0)),"",(VLOOKUP(B35,'400m.'!$E$8:$H$1007,2,0)))</f>
        <v>5931</v>
      </c>
      <c r="F35" s="423">
        <f>IF(ISERROR(VLOOKUP(B35,'400m.'!$E$8:$G$1007,3,0)),"",(VLOOKUP(B35,'400m.'!$E$8:$G$1007,3,0)))</f>
        <v>20</v>
      </c>
      <c r="G35" s="424">
        <f>IF(ISERROR(VLOOKUP(B35,'3000m.'!$E$8:$F$1000,2,0)),"",(VLOOKUP(B35,'3000m.'!$E$8:$H$1000,2,0)))</f>
        <v>0</v>
      </c>
      <c r="H35" s="425">
        <f>IF(ISERROR(VLOOKUP(B35,'3000m.'!$E$8:$G$1000,3,0)),"",(VLOOKUP(B35,'3000m.'!$E$8:$G$1000,3,0)))</f>
        <v>0</v>
      </c>
      <c r="I35" s="426">
        <f>IF(ISERROR(VLOOKUP(B35,Cirit!$F$8:$N$996,9,0)),"",(VLOOKUP(B35,Cirit!$F$8:$N$996,9,0)))</f>
        <v>0</v>
      </c>
      <c r="J35" s="423">
        <f>IF(ISERROR(VLOOKUP(B35,Cirit!$F$8:$O$996,10,0)),"",(VLOOKUP(B35,Cirit!$F$8:$O$996,10,0)))</f>
        <v>0</v>
      </c>
      <c r="K35" s="427">
        <f>IF(ISERROR(VLOOKUP(B35,Yüksek!$F$8:$BO$950,62,0)),"",(VLOOKUP(B35,Yüksek!$F$8:$BO$950,62,0)))</f>
        <v>0</v>
      </c>
      <c r="L35" s="421">
        <f>IF(ISERROR(VLOOKUP(B35,Yüksek!$F$8:$BP$950,63,0)),"",(VLOOKUP(B35,Yüksek!$F$8:$BP$950,63,0)))</f>
        <v>0</v>
      </c>
      <c r="M35" s="426">
        <f>IF(ISERROR(VLOOKUP(B35,Gülle!$F$8:$N$996,9,0)),"",(VLOOKUP(B35,Gülle!$F$8:$N$996,9,0)))</f>
        <v>0</v>
      </c>
      <c r="N35" s="423">
        <f>IF(ISERROR(VLOOKUP(B35,Gülle!$F$8:$O$996,10,0)),"",(VLOOKUP(B35,Gülle!$F$8:$O$996,10,0)))</f>
        <v>0</v>
      </c>
      <c r="O35" s="428">
        <f t="shared" si="0"/>
        <v>20</v>
      </c>
      <c r="P35" s="420">
        <f>IF(ISERROR(VLOOKUP(B35,'200m.'!$E$8:$F$999,2,0)),"",(VLOOKUP(B35,'200m.'!$E$8:$H$999,2,0)))</f>
        <v>0</v>
      </c>
      <c r="Q35" s="421">
        <f>IF(ISERROR(VLOOKUP(B35,'200m.'!$E$8:$G$999,3,0)),"",(VLOOKUP(B35,'200m.'!$E$8:$G$999,3,0)))</f>
        <v>0</v>
      </c>
      <c r="R35" s="422">
        <f>IF(ISERROR(VLOOKUP(B35,'400m.Eng.'!$E$8:$F$991,2,0)),"",(VLOOKUP(B35,'400m.Eng.'!$E$8:$H$991,2,0)))</f>
        <v>0</v>
      </c>
      <c r="S35" s="423">
        <f>IF(ISERROR(VLOOKUP(B35,'400m.Eng.'!$E$8:$G$991,3,0)),"",(VLOOKUP(B35,'400m.Eng.'!$E$8:$G$991,3,0)))</f>
        <v>0</v>
      </c>
      <c r="T35" s="429">
        <f>IF(ISERROR(VLOOKUP(B35,'800m.'!$E$8:$F$1001,2,0)),"",(VLOOKUP(B35,'800m.'!$E$8:$H$1001,2,0)))</f>
        <v>22268</v>
      </c>
      <c r="U35" s="425">
        <f>IF(ISERROR(VLOOKUP(B35,'800m.'!$E$8:$G$1001,3,0)),"",(VLOOKUP(B35,'800m.'!$E$8:$G$1001,3,0)))</f>
        <v>23</v>
      </c>
      <c r="V35" s="427">
        <f>IF(ISERROR(VLOOKUP(B35,Sırık!$F$8:$BO$950,62,0)),"",(VLOOKUP(B35,Sırık!$F$8:$BO$950,62,0)))</f>
        <v>0</v>
      </c>
      <c r="W35" s="421">
        <f>IF(ISERROR(VLOOKUP(B35,Sırık!$F$8:$BP$950,63,0)),"",(VLOOKUP(B35,Sırık!$F$8:$BP$950,63,0)))</f>
        <v>0</v>
      </c>
      <c r="X35" s="426">
        <f>IF(ISERROR(VLOOKUP(B35,Uzun!$F$8:$N$996,9,0)),"",(VLOOKUP(B35,Uzun!$F$8:$N$996,9,0)))</f>
        <v>0</v>
      </c>
      <c r="Y35" s="423">
        <f>IF(ISERROR(VLOOKUP(B35,Uzun!$F$8:$O$996,10,0)),"",(VLOOKUP(B35,Uzun!$F$8:$O$996,10,0)))</f>
        <v>0</v>
      </c>
      <c r="Z35" s="430">
        <f>IF(ISERROR(VLOOKUP(B35,Disk!$F$8:$N$996,9,0)),"",(VLOOKUP(B35,Disk!$F$8:$N$996,9,0)))</f>
        <v>0</v>
      </c>
      <c r="AA35" s="425">
        <f>IF(ISERROR(VLOOKUP(B35,Disk!$F$8:$O$996,10,0)),"",(VLOOKUP(B35,Disk!$F$8:$O$996,10,0)))</f>
        <v>0</v>
      </c>
      <c r="AB35" s="422">
        <f>IF(ISERROR(VLOOKUP(B35,'4x100m.'!$E$8:$F$983,2,0)),"",(VLOOKUP(B35,'4x100m.'!$E$8:$H$983,2,0)))</f>
        <v>0</v>
      </c>
      <c r="AC35" s="423">
        <f>IF(ISERROR(VLOOKUP(B35,'4x100m.'!$E$8:$G$983,3,0)),"",(VLOOKUP(B35,'4x100m.'!$E$8:$G$983,3,0)))</f>
        <v>0</v>
      </c>
      <c r="AD35" s="428">
        <f t="shared" si="1"/>
        <v>23</v>
      </c>
      <c r="AE35" s="420">
        <f>IF(ISERROR(VLOOKUP(B35,'100m.Eng.'!$E$8:$F$991,2,0)),"",(VLOOKUP(B35,'100m.Eng.'!$E$8:$H$991,2,0)))</f>
        <v>0</v>
      </c>
      <c r="AF35" s="421">
        <f>IF(ISERROR(VLOOKUP(B35,'100m.Eng.'!$E$8:$G$991,3,0)),"",(VLOOKUP(B35,'100m.Eng.'!$E$8:$G$991,3,0)))</f>
        <v>0</v>
      </c>
      <c r="AG35" s="422">
        <f>IF(ISERROR(VLOOKUP(B35,'1500m.'!$E$8:$F$996,2,0)),"",(VLOOKUP(B35,'1500m.'!$E$8:$H$996,2,0)))</f>
        <v>0</v>
      </c>
      <c r="AH35" s="423">
        <f>IF(ISERROR(VLOOKUP(B35,'1500m.'!$E$8:$G$996,3,0)),"",(VLOOKUP(B35,'1500m.'!$E$8:$G$996,3,0)))</f>
        <v>0</v>
      </c>
      <c r="AI35" s="430">
        <f>IF(ISERROR(VLOOKUP(B35,Çekiç!$F$8:$N$996,9,0)),"",(VLOOKUP(B35,Çekiç!$F$8:$N$996,9,0)))</f>
        <v>0</v>
      </c>
      <c r="AJ35" s="425">
        <f>IF(ISERROR(VLOOKUP(B35,Çekiç!$F$8:$O$996,10,0)),"",(VLOOKUP(B35,Çekiç!$F$8:$O$996,10,0)))</f>
        <v>0</v>
      </c>
      <c r="AK35" s="426">
        <f>IF(ISERROR(VLOOKUP(B35,Üçadım!$F$8:$N$996,9,0)),"",(VLOOKUP(B35,Üçadım!$F$8:$N$996,9,0)))</f>
        <v>0</v>
      </c>
      <c r="AL35" s="423">
        <f>IF(ISERROR(VLOOKUP(B35,Üçadım!$F$8:$O$996,10,0)),"",(VLOOKUP(B35,Üçadım!$F$8:$O$996,10,0)))</f>
        <v>0</v>
      </c>
      <c r="AM35" s="429">
        <f>IF(ISERROR(VLOOKUP(B35,'4x400m.'!$E$8:$F$983,2,0)),"",(VLOOKUP(B35,'4x400m.'!$E$8:$H$983,2,0)))</f>
        <v>0</v>
      </c>
      <c r="AN35" s="421">
        <f>IF(ISERROR(VLOOKUP(B35,'4x400m.'!$E$8:$G$983,3,0)),"",(VLOOKUP(B35,'4x400m.'!$E$8:$G$983,3,0)))</f>
        <v>0</v>
      </c>
      <c r="AO35" s="428">
        <f t="shared" si="2"/>
        <v>0</v>
      </c>
      <c r="AP35" s="431">
        <f t="shared" si="3"/>
        <v>43</v>
      </c>
    </row>
    <row r="36" spans="1:42" s="338" customFormat="1" ht="43.9" customHeight="1">
      <c r="A36" s="418">
        <v>30</v>
      </c>
      <c r="B36" s="419" t="s">
        <v>1401</v>
      </c>
      <c r="C36" s="420">
        <f>IF(ISERROR(VLOOKUP(B36,'100m.'!$E$8:$F$991,2,0)),"",(VLOOKUP(B36,'100m.'!$E$8:$H$991,2,0)))</f>
        <v>1453</v>
      </c>
      <c r="D36" s="421">
        <f>IF(ISERROR(VLOOKUP(B36,'100m.'!$E$8:$G$991,3,0)),"",(VLOOKUP(B36,'100m.'!$E$8:$G$991,3,0)))</f>
        <v>5</v>
      </c>
      <c r="E36" s="422">
        <f>IF(ISERROR(VLOOKUP(B36,'400m.'!$E$8:$F$1007,2,0)),"",(VLOOKUP(B36,'400m.'!$E$8:$H$1007,2,0)))</f>
        <v>12682</v>
      </c>
      <c r="F36" s="423">
        <f>IF(ISERROR(VLOOKUP(B36,'400m.'!$E$8:$G$1007,3,0)),"",(VLOOKUP(B36,'400m.'!$E$8:$G$1007,3,0)))</f>
        <v>0</v>
      </c>
      <c r="G36" s="424" t="str">
        <f>IF(ISERROR(VLOOKUP(B36,'3000m.'!$E$8:$F$1000,2,0)),"",(VLOOKUP(B36,'3000m.'!$E$8:$H$1000,2,0)))</f>
        <v>DNS</v>
      </c>
      <c r="H36" s="425">
        <f>IF(ISERROR(VLOOKUP(B36,'3000m.'!$E$8:$G$1000,3,0)),"",(VLOOKUP(B36,'3000m.'!$E$8:$G$1000,3,0)))</f>
        <v>0</v>
      </c>
      <c r="I36" s="426">
        <f>IF(ISERROR(VLOOKUP(B36,Cirit!$F$8:$N$996,9,0)),"",(VLOOKUP(B36,Cirit!$F$8:$N$996,9,0)))</f>
        <v>2011</v>
      </c>
      <c r="J36" s="423">
        <f>IF(ISERROR(VLOOKUP(B36,Cirit!$F$8:$O$996,10,0)),"",(VLOOKUP(B36,Cirit!$F$8:$O$996,10,0)))</f>
        <v>10</v>
      </c>
      <c r="K36" s="427">
        <f>IF(ISERROR(VLOOKUP(B36,Yüksek!$F$8:$BO$950,62,0)),"",(VLOOKUP(B36,Yüksek!$F$8:$BO$950,62,0)))</f>
        <v>125</v>
      </c>
      <c r="L36" s="421">
        <f>IF(ISERROR(VLOOKUP(B36,Yüksek!$F$8:$BP$950,63,0)),"",(VLOOKUP(B36,Yüksek!$F$8:$BP$950,63,0)))</f>
        <v>11</v>
      </c>
      <c r="M36" s="426">
        <f>IF(ISERROR(VLOOKUP(B36,Gülle!$F$8:$N$996,9,0)),"",(VLOOKUP(B36,Gülle!$F$8:$N$996,9,0)))</f>
        <v>601</v>
      </c>
      <c r="N36" s="423">
        <f>IF(ISERROR(VLOOKUP(B36,Gülle!$F$8:$O$996,10,0)),"",(VLOOKUP(B36,Gülle!$F$8:$O$996,10,0)))</f>
        <v>2</v>
      </c>
      <c r="O36" s="428">
        <f t="shared" si="0"/>
        <v>28</v>
      </c>
      <c r="P36" s="420">
        <f>IF(ISERROR(VLOOKUP(B36,'200m.'!$E$8:$F$999,2,0)),"",(VLOOKUP(B36,'200m.'!$E$8:$H$999,2,0)))</f>
        <v>3005</v>
      </c>
      <c r="Q36" s="421">
        <f>IF(ISERROR(VLOOKUP(B36,'200m.'!$E$8:$G$999,3,0)),"",(VLOOKUP(B36,'200m.'!$E$8:$G$999,3,0)))</f>
        <v>7</v>
      </c>
      <c r="R36" s="422">
        <f>IF(ISERROR(VLOOKUP(B36,'400m.Eng.'!$E$8:$F$991,2,0)),"",(VLOOKUP(B36,'400m.Eng.'!$E$8:$H$991,2,0)))</f>
        <v>0</v>
      </c>
      <c r="S36" s="423">
        <f>IF(ISERROR(VLOOKUP(B36,'400m.Eng.'!$E$8:$G$991,3,0)),"",(VLOOKUP(B36,'400m.Eng.'!$E$8:$G$991,3,0)))</f>
        <v>0</v>
      </c>
      <c r="T36" s="429">
        <f>IF(ISERROR(VLOOKUP(B36,'800m.'!$E$8:$F$1001,2,0)),"",(VLOOKUP(B36,'800m.'!$E$8:$H$1001,2,0)))</f>
        <v>32995</v>
      </c>
      <c r="U36" s="425">
        <f>IF(ISERROR(VLOOKUP(B36,'800m.'!$E$8:$G$1001,3,0)),"",(VLOOKUP(B36,'800m.'!$E$8:$G$1001,3,0)))</f>
        <v>0</v>
      </c>
      <c r="V36" s="427">
        <f>IF(ISERROR(VLOOKUP(B36,Sırık!$F$8:$BO$950,62,0)),"",(VLOOKUP(B36,Sırık!$F$8:$BO$950,62,0)))</f>
        <v>0</v>
      </c>
      <c r="W36" s="421">
        <f>IF(ISERROR(VLOOKUP(B36,Sırık!$F$8:$BP$950,63,0)),"",(VLOOKUP(B36,Sırık!$F$8:$BP$950,63,0)))</f>
        <v>0</v>
      </c>
      <c r="X36" s="426">
        <f>IF(ISERROR(VLOOKUP(B36,Uzun!$F$8:$N$996,9,0)),"",(VLOOKUP(B36,Uzun!$F$8:$N$996,9,0)))</f>
        <v>356</v>
      </c>
      <c r="Y36" s="423">
        <f>IF(ISERROR(VLOOKUP(B36,Uzun!$F$8:$O$996,10,0)),"",(VLOOKUP(B36,Uzun!$F$8:$O$996,10,0)))</f>
        <v>0</v>
      </c>
      <c r="Z36" s="430" t="str">
        <f>IF(ISERROR(VLOOKUP(B36,Disk!$F$8:$N$996,9,0)),"",(VLOOKUP(B36,Disk!$F$8:$N$996,9,0)))</f>
        <v>DNS</v>
      </c>
      <c r="AA36" s="425">
        <f>IF(ISERROR(VLOOKUP(B36,Disk!$F$8:$O$996,10,0)),"",(VLOOKUP(B36,Disk!$F$8:$O$996,10,0)))</f>
        <v>0</v>
      </c>
      <c r="AB36" s="422">
        <f>IF(ISERROR(VLOOKUP(B36,'4x100m.'!$E$8:$F$983,2,0)),"",(VLOOKUP(B36,'4x100m.'!$E$8:$H$983,2,0)))</f>
        <v>10180</v>
      </c>
      <c r="AC36" s="423">
        <f>IF(ISERROR(VLOOKUP(B36,'4x100m.'!$E$8:$G$983,3,0)),"",(VLOOKUP(B36,'4x100m.'!$E$8:$G$983,3,0)))</f>
        <v>4</v>
      </c>
      <c r="AD36" s="428">
        <f t="shared" si="1"/>
        <v>11</v>
      </c>
      <c r="AE36" s="420">
        <f>IF(ISERROR(VLOOKUP(B36,'100m.Eng.'!$E$8:$F$991,2,0)),"",(VLOOKUP(B36,'100m.Eng.'!$E$8:$H$991,2,0)))</f>
        <v>0</v>
      </c>
      <c r="AF36" s="421">
        <f>IF(ISERROR(VLOOKUP(B36,'100m.Eng.'!$E$8:$G$991,3,0)),"",(VLOOKUP(B36,'100m.Eng.'!$E$8:$G$991,3,0)))</f>
        <v>0</v>
      </c>
      <c r="AG36" s="422" t="str">
        <f>IF(ISERROR(VLOOKUP(B36,'1500m.'!$E$8:$F$996,2,0)),"",(VLOOKUP(B36,'1500m.'!$E$8:$H$996,2,0)))</f>
        <v>DNS</v>
      </c>
      <c r="AH36" s="423">
        <f>IF(ISERROR(VLOOKUP(B36,'1500m.'!$E$8:$G$996,3,0)),"",(VLOOKUP(B36,'1500m.'!$E$8:$G$996,3,0)))</f>
        <v>0</v>
      </c>
      <c r="AI36" s="430" t="str">
        <f>IF(ISERROR(VLOOKUP(B36,Çekiç!$F$8:$N$996,9,0)),"",(VLOOKUP(B36,Çekiç!$F$8:$N$996,9,0)))</f>
        <v>DNS</v>
      </c>
      <c r="AJ36" s="425">
        <f>IF(ISERROR(VLOOKUP(B36,Çekiç!$F$8:$O$996,10,0)),"",(VLOOKUP(B36,Çekiç!$F$8:$O$996,10,0)))</f>
        <v>0</v>
      </c>
      <c r="AK36" s="426" t="str">
        <f>IF(ISERROR(VLOOKUP(B36,Üçadım!$F$8:$N$996,9,0)),"",(VLOOKUP(B36,Üçadım!$F$8:$N$996,9,0)))</f>
        <v>NM</v>
      </c>
      <c r="AL36" s="423">
        <f>IF(ISERROR(VLOOKUP(B36,Üçadım!$F$8:$O$996,10,0)),"",(VLOOKUP(B36,Üçadım!$F$8:$O$996,10,0)))</f>
        <v>0</v>
      </c>
      <c r="AM36" s="429">
        <f>IF(ISERROR(VLOOKUP(B36,'4x400m.'!$E$8:$F$983,2,0)),"",(VLOOKUP(B36,'4x400m.'!$E$8:$H$983,2,0)))</f>
        <v>0</v>
      </c>
      <c r="AN36" s="421">
        <f>IF(ISERROR(VLOOKUP(B36,'4x400m.'!$E$8:$G$983,3,0)),"",(VLOOKUP(B36,'4x400m.'!$E$8:$G$983,3,0)))</f>
        <v>0</v>
      </c>
      <c r="AO36" s="428">
        <f t="shared" si="2"/>
        <v>0</v>
      </c>
      <c r="AP36" s="431">
        <f t="shared" si="3"/>
        <v>39</v>
      </c>
    </row>
    <row r="37" spans="1:42" s="338" customFormat="1" ht="43.9" customHeight="1">
      <c r="A37" s="418">
        <v>31</v>
      </c>
      <c r="B37" s="419" t="s">
        <v>1390</v>
      </c>
      <c r="C37" s="420">
        <f>IF(ISERROR(VLOOKUP(B37,'100m.'!$E$8:$F$991,2,0)),"",(VLOOKUP(B37,'100m.'!$E$8:$H$991,2,0)))</f>
        <v>0</v>
      </c>
      <c r="D37" s="421">
        <f>IF(ISERROR(VLOOKUP(B37,'100m.'!$E$8:$G$991,3,0)),"",(VLOOKUP(B37,'100m.'!$E$8:$G$991,3,0)))</f>
        <v>0</v>
      </c>
      <c r="E37" s="422">
        <f>IF(ISERROR(VLOOKUP(B37,'400m.'!$E$8:$F$1007,2,0)),"",(VLOOKUP(B37,'400m.'!$E$8:$H$1007,2,0)))</f>
        <v>11384</v>
      </c>
      <c r="F37" s="423">
        <f>IF(ISERROR(VLOOKUP(B37,'400m.'!$E$8:$G$1007,3,0)),"",(VLOOKUP(B37,'400m.'!$E$8:$G$1007,3,0)))</f>
        <v>5</v>
      </c>
      <c r="G37" s="424">
        <f>IF(ISERROR(VLOOKUP(B37,'3000m.'!$E$8:$F$1000,2,0)),"",(VLOOKUP(B37,'3000m.'!$E$8:$H$1000,2,0)))</f>
        <v>0</v>
      </c>
      <c r="H37" s="425">
        <f>IF(ISERROR(VLOOKUP(B37,'3000m.'!$E$8:$G$1000,3,0)),"",(VLOOKUP(B37,'3000m.'!$E$8:$G$1000,3,0)))</f>
        <v>0</v>
      </c>
      <c r="I37" s="426">
        <f>IF(ISERROR(VLOOKUP(B37,Cirit!$F$8:$N$996,9,0)),"",(VLOOKUP(B37,Cirit!$F$8:$N$996,9,0)))</f>
        <v>0</v>
      </c>
      <c r="J37" s="423">
        <f>IF(ISERROR(VLOOKUP(B37,Cirit!$F$8:$O$996,10,0)),"",(VLOOKUP(B37,Cirit!$F$8:$O$996,10,0)))</f>
        <v>0</v>
      </c>
      <c r="K37" s="427">
        <f>IF(ISERROR(VLOOKUP(B37,Yüksek!$F$8:$BO$950,62,0)),"",(VLOOKUP(B37,Yüksek!$F$8:$BO$950,62,0)))</f>
        <v>0</v>
      </c>
      <c r="L37" s="421">
        <f>IF(ISERROR(VLOOKUP(B37,Yüksek!$F$8:$BP$950,63,0)),"",(VLOOKUP(B37,Yüksek!$F$8:$BP$950,63,0)))</f>
        <v>0</v>
      </c>
      <c r="M37" s="426">
        <f>IF(ISERROR(VLOOKUP(B37,Gülle!$F$8:$N$996,9,0)),"",(VLOOKUP(B37,Gülle!$F$8:$N$996,9,0)))</f>
        <v>1334</v>
      </c>
      <c r="N37" s="423">
        <f>IF(ISERROR(VLOOKUP(B37,Gülle!$F$8:$O$996,10,0)),"",(VLOOKUP(B37,Gülle!$F$8:$O$996,10,0)))</f>
        <v>24</v>
      </c>
      <c r="O37" s="428">
        <f t="shared" si="0"/>
        <v>29</v>
      </c>
      <c r="P37" s="420">
        <f>IF(ISERROR(VLOOKUP(B37,'200m.'!$E$8:$F$999,2,0)),"",(VLOOKUP(B37,'200m.'!$E$8:$H$999,2,0)))</f>
        <v>0</v>
      </c>
      <c r="Q37" s="421">
        <f>IF(ISERROR(VLOOKUP(B37,'200m.'!$E$8:$G$999,3,0)),"",(VLOOKUP(B37,'200m.'!$E$8:$G$999,3,0)))</f>
        <v>0</v>
      </c>
      <c r="R37" s="422">
        <f>IF(ISERROR(VLOOKUP(B37,'400m.Eng.'!$E$8:$F$991,2,0)),"",(VLOOKUP(B37,'400m.Eng.'!$E$8:$H$991,2,0)))</f>
        <v>0</v>
      </c>
      <c r="S37" s="423">
        <f>IF(ISERROR(VLOOKUP(B37,'400m.Eng.'!$E$8:$G$991,3,0)),"",(VLOOKUP(B37,'400m.Eng.'!$E$8:$G$991,3,0)))</f>
        <v>0</v>
      </c>
      <c r="T37" s="429">
        <f>IF(ISERROR(VLOOKUP(B37,'800m.'!$E$8:$F$1001,2,0)),"",(VLOOKUP(B37,'800m.'!$E$8:$H$1001,2,0)))</f>
        <v>0</v>
      </c>
      <c r="U37" s="425">
        <f>IF(ISERROR(VLOOKUP(B37,'800m.'!$E$8:$G$1001,3,0)),"",(VLOOKUP(B37,'800m.'!$E$8:$G$1001,3,0)))</f>
        <v>0</v>
      </c>
      <c r="V37" s="427">
        <f>IF(ISERROR(VLOOKUP(B37,Sırık!$F$8:$BO$950,62,0)),"",(VLOOKUP(B37,Sırık!$F$8:$BO$950,62,0)))</f>
        <v>0</v>
      </c>
      <c r="W37" s="421">
        <f>IF(ISERROR(VLOOKUP(B37,Sırık!$F$8:$BP$950,63,0)),"",(VLOOKUP(B37,Sırık!$F$8:$BP$950,63,0)))</f>
        <v>0</v>
      </c>
      <c r="X37" s="426">
        <f>IF(ISERROR(VLOOKUP(B37,Uzun!$F$8:$N$996,9,0)),"",(VLOOKUP(B37,Uzun!$F$8:$N$996,9,0)))</f>
        <v>386</v>
      </c>
      <c r="Y37" s="423">
        <f>IF(ISERROR(VLOOKUP(B37,Uzun!$F$8:$O$996,10,0)),"",(VLOOKUP(B37,Uzun!$F$8:$O$996,10,0)))</f>
        <v>2</v>
      </c>
      <c r="Z37" s="430" t="str">
        <f>IF(ISERROR(VLOOKUP(B37,Disk!$F$8:$N$996,9,0)),"",(VLOOKUP(B37,Disk!$F$8:$N$996,9,0)))</f>
        <v>DNS</v>
      </c>
      <c r="AA37" s="425">
        <f>IF(ISERROR(VLOOKUP(B37,Disk!$F$8:$O$996,10,0)),"",(VLOOKUP(B37,Disk!$F$8:$O$996,10,0)))</f>
        <v>0</v>
      </c>
      <c r="AB37" s="422">
        <f>IF(ISERROR(VLOOKUP(B37,'4x100m.'!$E$8:$F$983,2,0)),"",(VLOOKUP(B37,'4x100m.'!$E$8:$H$983,2,0)))</f>
        <v>0</v>
      </c>
      <c r="AC37" s="423">
        <f>IF(ISERROR(VLOOKUP(B37,'4x100m.'!$E$8:$G$983,3,0)),"",(VLOOKUP(B37,'4x100m.'!$E$8:$G$983,3,0)))</f>
        <v>0</v>
      </c>
      <c r="AD37" s="428">
        <f t="shared" si="1"/>
        <v>2</v>
      </c>
      <c r="AE37" s="420">
        <f>IF(ISERROR(VLOOKUP(B37,'100m.Eng.'!$E$8:$F$991,2,0)),"",(VLOOKUP(B37,'100m.Eng.'!$E$8:$H$991,2,0)))</f>
        <v>0</v>
      </c>
      <c r="AF37" s="421">
        <f>IF(ISERROR(VLOOKUP(B37,'100m.Eng.'!$E$8:$G$991,3,0)),"",(VLOOKUP(B37,'100m.Eng.'!$E$8:$G$991,3,0)))</f>
        <v>0</v>
      </c>
      <c r="AG37" s="422">
        <f>IF(ISERROR(VLOOKUP(B37,'1500m.'!$E$8:$F$996,2,0)),"",(VLOOKUP(B37,'1500m.'!$E$8:$H$996,2,0)))</f>
        <v>61898</v>
      </c>
      <c r="AH37" s="423">
        <f>IF(ISERROR(VLOOKUP(B37,'1500m.'!$E$8:$G$996,3,0)),"",(VLOOKUP(B37,'1500m.'!$E$8:$G$996,3,0)))</f>
        <v>6</v>
      </c>
      <c r="AI37" s="430">
        <f>IF(ISERROR(VLOOKUP(B37,Çekiç!$F$8:$N$996,9,0)),"",(VLOOKUP(B37,Çekiç!$F$8:$N$996,9,0)))</f>
        <v>0</v>
      </c>
      <c r="AJ37" s="425">
        <f>IF(ISERROR(VLOOKUP(B37,Çekiç!$F$8:$O$996,10,0)),"",(VLOOKUP(B37,Çekiç!$F$8:$O$996,10,0)))</f>
        <v>0</v>
      </c>
      <c r="AK37" s="426">
        <f>IF(ISERROR(VLOOKUP(B37,Üçadım!$F$8:$N$996,9,0)),"",(VLOOKUP(B37,Üçadım!$F$8:$N$996,9,0)))</f>
        <v>0</v>
      </c>
      <c r="AL37" s="423">
        <f>IF(ISERROR(VLOOKUP(B37,Üçadım!$F$8:$O$996,10,0)),"",(VLOOKUP(B37,Üçadım!$F$8:$O$996,10,0)))</f>
        <v>0</v>
      </c>
      <c r="AM37" s="429">
        <f>IF(ISERROR(VLOOKUP(B37,'4x400m.'!$E$8:$F$983,2,0)),"",(VLOOKUP(B37,'4x400m.'!$E$8:$H$983,2,0)))</f>
        <v>0</v>
      </c>
      <c r="AN37" s="421">
        <f>IF(ISERROR(VLOOKUP(B37,'4x400m.'!$E$8:$G$983,3,0)),"",(VLOOKUP(B37,'4x400m.'!$E$8:$G$983,3,0)))</f>
        <v>0</v>
      </c>
      <c r="AO37" s="428">
        <f t="shared" si="2"/>
        <v>6</v>
      </c>
      <c r="AP37" s="431">
        <f t="shared" si="3"/>
        <v>37</v>
      </c>
    </row>
    <row r="38" spans="1:42" s="338" customFormat="1" ht="43.9" customHeight="1">
      <c r="A38" s="418">
        <v>32</v>
      </c>
      <c r="B38" s="419" t="s">
        <v>1263</v>
      </c>
      <c r="C38" s="420">
        <f>IF(ISERROR(VLOOKUP(B38,'100m.'!$E$8:$F$991,2,0)),"",(VLOOKUP(B38,'100m.'!$E$8:$H$991,2,0)))</f>
        <v>1529</v>
      </c>
      <c r="D38" s="421">
        <f>IF(ISERROR(VLOOKUP(B38,'100m.'!$E$8:$G$991,3,0)),"",(VLOOKUP(B38,'100m.'!$E$8:$G$991,3,0)))</f>
        <v>1</v>
      </c>
      <c r="E38" s="422">
        <f>IF(ISERROR(VLOOKUP(B38,'400m.'!$E$8:$F$1007,2,0)),"",(VLOOKUP(B38,'400m.'!$E$8:$H$1007,2,0)))</f>
        <v>11932</v>
      </c>
      <c r="F38" s="423">
        <f>IF(ISERROR(VLOOKUP(B38,'400m.'!$E$8:$G$1007,3,0)),"",(VLOOKUP(B38,'400m.'!$E$8:$G$1007,3,0)))</f>
        <v>0</v>
      </c>
      <c r="G38" s="424">
        <f>IF(ISERROR(VLOOKUP(B38,'3000m.'!$E$8:$F$1000,2,0)),"",(VLOOKUP(B38,'3000m.'!$E$8:$H$1000,2,0)))</f>
        <v>152309</v>
      </c>
      <c r="H38" s="425">
        <f>IF(ISERROR(VLOOKUP(B38,'3000m.'!$E$8:$G$1000,3,0)),"",(VLOOKUP(B38,'3000m.'!$E$8:$G$1000,3,0)))</f>
        <v>5</v>
      </c>
      <c r="I38" s="426">
        <f>IF(ISERROR(VLOOKUP(B38,Cirit!$F$8:$N$996,9,0)),"",(VLOOKUP(B38,Cirit!$F$8:$N$996,9,0)))</f>
        <v>4617</v>
      </c>
      <c r="J38" s="457">
        <f>IF(ISERROR(VLOOKUP(B38,Cirit!$F$8:$O$996,10,0)),"",(VLOOKUP(B38,Cirit!$F$8:$O$996,10,0)))</f>
        <v>24</v>
      </c>
      <c r="K38" s="427">
        <f>IF(ISERROR(VLOOKUP(B38,Yüksek!$F$8:$BO$950,62,0)),"",(VLOOKUP(B38,Yüksek!$F$8:$BO$950,62,0)))</f>
        <v>0</v>
      </c>
      <c r="L38" s="421">
        <f>IF(ISERROR(VLOOKUP(B38,Yüksek!$F$8:$BP$950,63,0)),"",(VLOOKUP(B38,Yüksek!$F$8:$BP$950,63,0)))</f>
        <v>0</v>
      </c>
      <c r="M38" s="426">
        <f>IF(ISERROR(VLOOKUP(B38,Gülle!$F$8:$N$996,9,0)),"",(VLOOKUP(B38,Gülle!$F$8:$N$996,9,0)))</f>
        <v>0</v>
      </c>
      <c r="N38" s="423">
        <f>IF(ISERROR(VLOOKUP(B38,Gülle!$F$8:$O$996,10,0)),"",(VLOOKUP(B38,Gülle!$F$8:$O$996,10,0)))</f>
        <v>0</v>
      </c>
      <c r="O38" s="428">
        <f t="shared" si="0"/>
        <v>30</v>
      </c>
      <c r="P38" s="420">
        <f>IF(ISERROR(VLOOKUP(B38,'200m.'!$E$8:$F$999,2,0)),"",(VLOOKUP(B38,'200m.'!$E$8:$H$999,2,0)))</f>
        <v>3286</v>
      </c>
      <c r="Q38" s="421">
        <f>IF(ISERROR(VLOOKUP(B38,'200m.'!$E$8:$G$999,3,0)),"",(VLOOKUP(B38,'200m.'!$E$8:$G$999,3,0)))</f>
        <v>3</v>
      </c>
      <c r="R38" s="422" t="str">
        <f>IF(ISERROR(VLOOKUP(B38,'400m.Eng.'!$E$8:$F$991,2,0)),"",(VLOOKUP(B38,'400m.Eng.'!$E$8:$H$991,2,0)))</f>
        <v>DNS</v>
      </c>
      <c r="S38" s="423">
        <f>IF(ISERROR(VLOOKUP(B38,'400m.Eng.'!$E$8:$G$991,3,0)),"",(VLOOKUP(B38,'400m.Eng.'!$E$8:$G$991,3,0)))</f>
        <v>0</v>
      </c>
      <c r="T38" s="429">
        <f>IF(ISERROR(VLOOKUP(B38,'800m.'!$E$8:$F$1001,2,0)),"",(VLOOKUP(B38,'800m.'!$E$8:$H$1001,2,0)))</f>
        <v>32748</v>
      </c>
      <c r="U38" s="425">
        <f>IF(ISERROR(VLOOKUP(B38,'800m.'!$E$8:$G$1001,3,0)),"",(VLOOKUP(B38,'800m.'!$E$8:$G$1001,3,0)))</f>
        <v>1</v>
      </c>
      <c r="V38" s="427">
        <f>IF(ISERROR(VLOOKUP(B38,Sırık!$F$8:$BO$950,62,0)),"",(VLOOKUP(B38,Sırık!$F$8:$BO$950,62,0)))</f>
        <v>0</v>
      </c>
      <c r="W38" s="421">
        <f>IF(ISERROR(VLOOKUP(B38,Sırık!$F$8:$BP$950,63,0)),"",(VLOOKUP(B38,Sırık!$F$8:$BP$950,63,0)))</f>
        <v>0</v>
      </c>
      <c r="X38" s="426">
        <f>IF(ISERROR(VLOOKUP(B38,Uzun!$F$8:$N$996,9,0)),"",(VLOOKUP(B38,Uzun!$F$8:$N$996,9,0)))</f>
        <v>0</v>
      </c>
      <c r="Y38" s="423">
        <f>IF(ISERROR(VLOOKUP(B38,Uzun!$F$8:$O$996,10,0)),"",(VLOOKUP(B38,Uzun!$F$8:$O$996,10,0)))</f>
        <v>0</v>
      </c>
      <c r="Z38" s="430" t="str">
        <f>IF(ISERROR(VLOOKUP(B38,Disk!$F$8:$N$996,9,0)),"",(VLOOKUP(B38,Disk!$F$8:$N$996,9,0)))</f>
        <v>DNS</v>
      </c>
      <c r="AA38" s="425">
        <f>IF(ISERROR(VLOOKUP(B38,Disk!$F$8:$O$996,10,0)),"",(VLOOKUP(B38,Disk!$F$8:$O$996,10,0)))</f>
        <v>0</v>
      </c>
      <c r="AB38" s="422">
        <f>IF(ISERROR(VLOOKUP(B38,'4x100m.'!$E$8:$F$983,2,0)),"",(VLOOKUP(B38,'4x100m.'!$E$8:$H$983,2,0)))</f>
        <v>0</v>
      </c>
      <c r="AC38" s="423">
        <f>IF(ISERROR(VLOOKUP(B38,'4x100m.'!$E$8:$G$983,3,0)),"",(VLOOKUP(B38,'4x100m.'!$E$8:$G$983,3,0)))</f>
        <v>0</v>
      </c>
      <c r="AD38" s="428">
        <f t="shared" si="1"/>
        <v>4</v>
      </c>
      <c r="AE38" s="420" t="str">
        <f>IF(ISERROR(VLOOKUP(B38,'100m.Eng.'!$E$8:$F$991,2,0)),"",(VLOOKUP(B38,'100m.Eng.'!$E$8:$H$991,2,0)))</f>
        <v>DNS</v>
      </c>
      <c r="AF38" s="421">
        <f>IF(ISERROR(VLOOKUP(B38,'100m.Eng.'!$E$8:$G$991,3,0)),"",(VLOOKUP(B38,'100m.Eng.'!$E$8:$G$991,3,0)))</f>
        <v>0</v>
      </c>
      <c r="AG38" s="422" t="str">
        <f>IF(ISERROR(VLOOKUP(B38,'1500m.'!$E$8:$F$996,2,0)),"",(VLOOKUP(B38,'1500m.'!$E$8:$H$996,2,0)))</f>
        <v>DNS</v>
      </c>
      <c r="AH38" s="423">
        <f>IF(ISERROR(VLOOKUP(B38,'1500m.'!$E$8:$G$996,3,0)),"",(VLOOKUP(B38,'1500m.'!$E$8:$G$996,3,0)))</f>
        <v>0</v>
      </c>
      <c r="AI38" s="430">
        <f>IF(ISERROR(VLOOKUP(B38,Çekiç!$F$8:$N$996,9,0)),"",(VLOOKUP(B38,Çekiç!$F$8:$N$996,9,0)))</f>
        <v>0</v>
      </c>
      <c r="AJ38" s="425">
        <f>IF(ISERROR(VLOOKUP(B38,Çekiç!$F$8:$O$996,10,0)),"",(VLOOKUP(B38,Çekiç!$F$8:$O$996,10,0)))</f>
        <v>0</v>
      </c>
      <c r="AK38" s="426">
        <f>IF(ISERROR(VLOOKUP(B38,Üçadım!$F$8:$N$996,9,0)),"",(VLOOKUP(B38,Üçadım!$F$8:$N$996,9,0)))</f>
        <v>0</v>
      </c>
      <c r="AL38" s="423">
        <f>IF(ISERROR(VLOOKUP(B38,Üçadım!$F$8:$O$996,10,0)),"",(VLOOKUP(B38,Üçadım!$F$8:$O$996,10,0)))</f>
        <v>0</v>
      </c>
      <c r="AM38" s="429">
        <f>IF(ISERROR(VLOOKUP(B38,'4x400m.'!$E$8:$F$983,2,0)),"",(VLOOKUP(B38,'4x400m.'!$E$8:$H$983,2,0)))</f>
        <v>0</v>
      </c>
      <c r="AN38" s="421">
        <f>IF(ISERROR(VLOOKUP(B38,'4x400m.'!$E$8:$G$983,3,0)),"",(VLOOKUP(B38,'4x400m.'!$E$8:$G$983,3,0)))</f>
        <v>0</v>
      </c>
      <c r="AO38" s="428">
        <f t="shared" si="2"/>
        <v>0</v>
      </c>
      <c r="AP38" s="431">
        <f t="shared" si="3"/>
        <v>34</v>
      </c>
    </row>
    <row r="39" spans="1:42" s="338" customFormat="1" ht="43.9" customHeight="1">
      <c r="A39" s="418">
        <v>33</v>
      </c>
      <c r="B39" s="419" t="s">
        <v>1364</v>
      </c>
      <c r="C39" s="420">
        <f>IF(ISERROR(VLOOKUP(B39,'100m.'!$E$8:$F$991,2,0)),"",(VLOOKUP(B39,'100m.'!$E$8:$H$991,2,0)))</f>
        <v>0</v>
      </c>
      <c r="D39" s="421">
        <f>IF(ISERROR(VLOOKUP(B39,'100m.'!$E$8:$G$991,3,0)),"",(VLOOKUP(B39,'100m.'!$E$8:$G$991,3,0)))</f>
        <v>0</v>
      </c>
      <c r="E39" s="422">
        <f>IF(ISERROR(VLOOKUP(B39,'400m.'!$E$8:$F$1007,2,0)),"",(VLOOKUP(B39,'400m.'!$E$8:$H$1007,2,0)))</f>
        <v>0</v>
      </c>
      <c r="F39" s="423">
        <f>IF(ISERROR(VLOOKUP(B39,'400m.'!$E$8:$G$1007,3,0)),"",(VLOOKUP(B39,'400m.'!$E$8:$G$1007,3,0)))</f>
        <v>0</v>
      </c>
      <c r="G39" s="424">
        <f>IF(ISERROR(VLOOKUP(B39,'3000m.'!$E$8:$F$1000,2,0)),"",(VLOOKUP(B39,'3000m.'!$E$8:$H$1000,2,0)))</f>
        <v>0</v>
      </c>
      <c r="H39" s="425">
        <f>IF(ISERROR(VLOOKUP(B39,'3000m.'!$E$8:$G$1000,3,0)),"",(VLOOKUP(B39,'3000m.'!$E$8:$G$1000,3,0)))</f>
        <v>0</v>
      </c>
      <c r="I39" s="426">
        <f>IF(ISERROR(VLOOKUP(B39,Cirit!$F$8:$N$996,9,0)),"",(VLOOKUP(B39,Cirit!$F$8:$N$996,9,0)))</f>
        <v>0</v>
      </c>
      <c r="J39" s="423">
        <f>IF(ISERROR(VLOOKUP(B39,Cirit!$F$8:$O$996,10,0)),"",(VLOOKUP(B39,Cirit!$F$8:$O$996,10,0)))</f>
        <v>0</v>
      </c>
      <c r="K39" s="427">
        <f>IF(ISERROR(VLOOKUP(B39,Yüksek!$F$8:$BO$950,62,0)),"",(VLOOKUP(B39,Yüksek!$F$8:$BO$950,62,0)))</f>
        <v>0</v>
      </c>
      <c r="L39" s="421">
        <f>IF(ISERROR(VLOOKUP(B39,Yüksek!$F$8:$BP$950,63,0)),"",(VLOOKUP(B39,Yüksek!$F$8:$BP$950,63,0)))</f>
        <v>0</v>
      </c>
      <c r="M39" s="426">
        <f>IF(ISERROR(VLOOKUP(B39,Gülle!$F$8:$N$996,9,0)),"",(VLOOKUP(B39,Gülle!$F$8:$N$996,9,0)))</f>
        <v>0</v>
      </c>
      <c r="N39" s="423">
        <f>IF(ISERROR(VLOOKUP(B39,Gülle!$F$8:$O$996,10,0)),"",(VLOOKUP(B39,Gülle!$F$8:$O$996,10,0)))</f>
        <v>0</v>
      </c>
      <c r="O39" s="428">
        <f t="shared" si="0"/>
        <v>0</v>
      </c>
      <c r="P39" s="420">
        <f>IF(ISERROR(VLOOKUP(B39,'200m.'!$E$8:$F$999,2,0)),"",(VLOOKUP(B39,'200m.'!$E$8:$H$999,2,0)))</f>
        <v>0</v>
      </c>
      <c r="Q39" s="421">
        <f>IF(ISERROR(VLOOKUP(B39,'200m.'!$E$8:$G$999,3,0)),"",(VLOOKUP(B39,'200m.'!$E$8:$G$999,3,0)))</f>
        <v>0</v>
      </c>
      <c r="R39" s="422">
        <f>IF(ISERROR(VLOOKUP(B39,'400m.Eng.'!$E$8:$F$991,2,0)),"",(VLOOKUP(B39,'400m.Eng.'!$E$8:$H$991,2,0)))</f>
        <v>0</v>
      </c>
      <c r="S39" s="423">
        <f>IF(ISERROR(VLOOKUP(B39,'400m.Eng.'!$E$8:$G$991,3,0)),"",(VLOOKUP(B39,'400m.Eng.'!$E$8:$G$991,3,0)))</f>
        <v>0</v>
      </c>
      <c r="T39" s="429">
        <f>IF(ISERROR(VLOOKUP(B39,'800m.'!$E$8:$F$1001,2,0)),"",(VLOOKUP(B39,'800m.'!$E$8:$H$1001,2,0)))</f>
        <v>0</v>
      </c>
      <c r="U39" s="425">
        <f>IF(ISERROR(VLOOKUP(B39,'800m.'!$E$8:$G$1001,3,0)),"",(VLOOKUP(B39,'800m.'!$E$8:$G$1001,3,0)))</f>
        <v>0</v>
      </c>
      <c r="V39" s="427">
        <f>IF(ISERROR(VLOOKUP(B39,Sırık!$F$8:$BO$950,62,0)),"",(VLOOKUP(B39,Sırık!$F$8:$BO$950,62,0)))</f>
        <v>0</v>
      </c>
      <c r="W39" s="421">
        <f>IF(ISERROR(VLOOKUP(B39,Sırık!$F$8:$BP$950,63,0)),"",(VLOOKUP(B39,Sırık!$F$8:$BP$950,63,0)))</f>
        <v>0</v>
      </c>
      <c r="X39" s="426">
        <f>IF(ISERROR(VLOOKUP(B39,Uzun!$F$8:$N$996,9,0)),"",(VLOOKUP(B39,Uzun!$F$8:$N$996,9,0)))</f>
        <v>0</v>
      </c>
      <c r="Y39" s="423">
        <f>IF(ISERROR(VLOOKUP(B39,Uzun!$F$8:$O$996,10,0)),"",(VLOOKUP(B39,Uzun!$F$8:$O$996,10,0)))</f>
        <v>0</v>
      </c>
      <c r="Z39" s="430">
        <f>IF(ISERROR(VLOOKUP(B39,Disk!$F$8:$N$996,9,0)),"",(VLOOKUP(B39,Disk!$F$8:$N$996,9,0)))</f>
        <v>0</v>
      </c>
      <c r="AA39" s="425">
        <f>IF(ISERROR(VLOOKUP(B39,Disk!$F$8:$O$996,10,0)),"",(VLOOKUP(B39,Disk!$F$8:$O$996,10,0)))</f>
        <v>0</v>
      </c>
      <c r="AB39" s="422">
        <f>IF(ISERROR(VLOOKUP(B39,'4x100m.'!$E$8:$F$983,2,0)),"",(VLOOKUP(B39,'4x100m.'!$E$8:$H$983,2,0)))</f>
        <v>0</v>
      </c>
      <c r="AC39" s="423">
        <f>IF(ISERROR(VLOOKUP(B39,'4x100m.'!$E$8:$G$983,3,0)),"",(VLOOKUP(B39,'4x100m.'!$E$8:$G$983,3,0)))</f>
        <v>0</v>
      </c>
      <c r="AD39" s="428">
        <f t="shared" si="1"/>
        <v>0</v>
      </c>
      <c r="AE39" s="420">
        <f>IF(ISERROR(VLOOKUP(B39,'100m.Eng.'!$E$8:$F$991,2,0)),"",(VLOOKUP(B39,'100m.Eng.'!$E$8:$H$991,2,0)))</f>
        <v>0</v>
      </c>
      <c r="AF39" s="421">
        <f>IF(ISERROR(VLOOKUP(B39,'100m.Eng.'!$E$8:$G$991,3,0)),"",(VLOOKUP(B39,'100m.Eng.'!$E$8:$G$991,3,0)))</f>
        <v>0</v>
      </c>
      <c r="AG39" s="422">
        <f>IF(ISERROR(VLOOKUP(B39,'1500m.'!$E$8:$F$996,2,0)),"",(VLOOKUP(B39,'1500m.'!$E$8:$H$996,2,0)))</f>
        <v>0</v>
      </c>
      <c r="AH39" s="423">
        <f>IF(ISERROR(VLOOKUP(B39,'1500m.'!$E$8:$G$996,3,0)),"",(VLOOKUP(B39,'1500m.'!$E$8:$G$996,3,0)))</f>
        <v>0</v>
      </c>
      <c r="AI39" s="430">
        <f>IF(ISERROR(VLOOKUP(B39,Çekiç!$F$8:$N$996,9,0)),"",(VLOOKUP(B39,Çekiç!$F$8:$N$996,9,0)))</f>
        <v>5193</v>
      </c>
      <c r="AJ39" s="425">
        <f>IF(ISERROR(VLOOKUP(B39,Çekiç!$F$8:$O$996,10,0)),"",(VLOOKUP(B39,Çekiç!$F$8:$O$996,10,0)))</f>
        <v>22</v>
      </c>
      <c r="AK39" s="426">
        <f>IF(ISERROR(VLOOKUP(B39,Üçadım!$F$8:$N$996,9,0)),"",(VLOOKUP(B39,Üçadım!$F$8:$N$996,9,0)))</f>
        <v>0</v>
      </c>
      <c r="AL39" s="423">
        <f>IF(ISERROR(VLOOKUP(B39,Üçadım!$F$8:$O$996,10,0)),"",(VLOOKUP(B39,Üçadım!$F$8:$O$996,10,0)))</f>
        <v>0</v>
      </c>
      <c r="AM39" s="429">
        <f>IF(ISERROR(VLOOKUP(B39,'4x400m.'!$E$8:$F$983,2,0)),"",(VLOOKUP(B39,'4x400m.'!$E$8:$H$983,2,0)))</f>
        <v>0</v>
      </c>
      <c r="AN39" s="421">
        <f>IF(ISERROR(VLOOKUP(B39,'4x400m.'!$E$8:$G$983,3,0)),"",(VLOOKUP(B39,'4x400m.'!$E$8:$G$983,3,0)))</f>
        <v>0</v>
      </c>
      <c r="AO39" s="428">
        <f t="shared" si="2"/>
        <v>22</v>
      </c>
      <c r="AP39" s="431">
        <f t="shared" si="3"/>
        <v>22</v>
      </c>
    </row>
    <row r="40" spans="1:42" s="338" customFormat="1" ht="43.9" customHeight="1">
      <c r="A40" s="418">
        <v>34</v>
      </c>
      <c r="B40" s="419" t="s">
        <v>1455</v>
      </c>
      <c r="C40" s="420">
        <f>IF(ISERROR(VLOOKUP(B40,'100m.'!$E$8:$F$991,2,0)),"",(VLOOKUP(B40,'100m.'!$E$8:$H$991,2,0)))</f>
        <v>1961</v>
      </c>
      <c r="D40" s="421">
        <f>IF(ISERROR(VLOOKUP(B40,'100m.'!$E$8:$G$991,3,0)),"",(VLOOKUP(B40,'100m.'!$E$8:$G$991,3,0)))</f>
        <v>0</v>
      </c>
      <c r="E40" s="422" t="str">
        <f>IF(ISERROR(VLOOKUP(B40,'400m.'!$E$8:$F$1007,2,0)),"",(VLOOKUP(B40,'400m.'!$E$8:$H$1007,2,0)))</f>
        <v>DNF</v>
      </c>
      <c r="F40" s="423">
        <f>IF(ISERROR(VLOOKUP(B40,'400m.'!$E$8:$G$1007,3,0)),"",(VLOOKUP(B40,'400m.'!$E$8:$G$1007,3,0)))</f>
        <v>0</v>
      </c>
      <c r="G40" s="424">
        <f>IF(ISERROR(VLOOKUP(B40,'3000m.'!$E$8:$F$1000,2,0)),"",(VLOOKUP(B40,'3000m.'!$E$8:$H$1000,2,0)))</f>
        <v>0</v>
      </c>
      <c r="H40" s="425">
        <f>IF(ISERROR(VLOOKUP(B40,'3000m.'!$E$8:$G$1000,3,0)),"",(VLOOKUP(B40,'3000m.'!$E$8:$G$1000,3,0)))</f>
        <v>0</v>
      </c>
      <c r="I40" s="426">
        <f>IF(ISERROR(VLOOKUP(B40,Cirit!$F$8:$N$996,9,0)),"",(VLOOKUP(B40,Cirit!$F$8:$N$996,9,0)))</f>
        <v>0</v>
      </c>
      <c r="J40" s="423">
        <f>IF(ISERROR(VLOOKUP(B40,Cirit!$F$8:$O$996,10,0)),"",(VLOOKUP(B40,Cirit!$F$8:$O$996,10,0)))</f>
        <v>0</v>
      </c>
      <c r="K40" s="427">
        <f>IF(ISERROR(VLOOKUP(B40,Yüksek!$F$8:$BO$950,62,0)),"",(VLOOKUP(B40,Yüksek!$F$8:$BO$950,62,0)))</f>
        <v>0</v>
      </c>
      <c r="L40" s="421">
        <f>IF(ISERROR(VLOOKUP(B40,Yüksek!$F$8:$BP$950,63,0)),"",(VLOOKUP(B40,Yüksek!$F$8:$BP$950,63,0)))</f>
        <v>0</v>
      </c>
      <c r="M40" s="426">
        <f>IF(ISERROR(VLOOKUP(B40,Gülle!$F$8:$N$996,9,0)),"",(VLOOKUP(B40,Gülle!$F$8:$N$996,9,0)))</f>
        <v>582</v>
      </c>
      <c r="N40" s="423">
        <f>IF(ISERROR(VLOOKUP(B40,Gülle!$F$8:$O$996,10,0)),"",(VLOOKUP(B40,Gülle!$F$8:$O$996,10,0)))</f>
        <v>1</v>
      </c>
      <c r="O40" s="428">
        <f t="shared" si="0"/>
        <v>1</v>
      </c>
      <c r="P40" s="420">
        <f>IF(ISERROR(VLOOKUP(B40,'200m.'!$E$8:$F$999,2,0)),"",(VLOOKUP(B40,'200m.'!$E$8:$H$999,2,0)))</f>
        <v>4418</v>
      </c>
      <c r="Q40" s="421">
        <f>IF(ISERROR(VLOOKUP(B40,'200m.'!$E$8:$G$999,3,0)),"",(VLOOKUP(B40,'200m.'!$E$8:$G$999,3,0)))</f>
        <v>0</v>
      </c>
      <c r="R40" s="422" t="str">
        <f>IF(ISERROR(VLOOKUP(B40,'400m.Eng.'!$E$8:$F$991,2,0)),"",(VLOOKUP(B40,'400m.Eng.'!$E$8:$H$991,2,0)))</f>
        <v>DNS</v>
      </c>
      <c r="S40" s="423">
        <f>IF(ISERROR(VLOOKUP(B40,'400m.Eng.'!$E$8:$G$991,3,0)),"",(VLOOKUP(B40,'400m.Eng.'!$E$8:$G$991,3,0)))</f>
        <v>0</v>
      </c>
      <c r="T40" s="429" t="str">
        <f>IF(ISERROR(VLOOKUP(B40,'800m.'!$E$8:$F$1001,2,0)),"",(VLOOKUP(B40,'800m.'!$E$8:$H$1001,2,0)))</f>
        <v>DNS</v>
      </c>
      <c r="U40" s="425">
        <f>IF(ISERROR(VLOOKUP(B40,'800m.'!$E$8:$G$1001,3,0)),"",(VLOOKUP(B40,'800m.'!$E$8:$G$1001,3,0)))</f>
        <v>0</v>
      </c>
      <c r="V40" s="427">
        <f>IF(ISERROR(VLOOKUP(B40,Sırık!$F$8:$BO$950,62,0)),"",(VLOOKUP(B40,Sırık!$F$8:$BO$950,62,0)))</f>
        <v>0</v>
      </c>
      <c r="W40" s="421">
        <f>IF(ISERROR(VLOOKUP(B40,Sırık!$F$8:$BP$950,63,0)),"",(VLOOKUP(B40,Sırık!$F$8:$BP$950,63,0)))</f>
        <v>0</v>
      </c>
      <c r="X40" s="426">
        <f>IF(ISERROR(VLOOKUP(B40,Uzun!$F$8:$N$996,9,0)),"",(VLOOKUP(B40,Uzun!$F$8:$N$996,9,0)))</f>
        <v>359</v>
      </c>
      <c r="Y40" s="423">
        <f>IF(ISERROR(VLOOKUP(B40,Uzun!$F$8:$O$996,10,0)),"",(VLOOKUP(B40,Uzun!$F$8:$O$996,10,0)))</f>
        <v>0</v>
      </c>
      <c r="Z40" s="430">
        <f>IF(ISERROR(VLOOKUP(B40,Disk!$F$8:$N$996,9,0)),"",(VLOOKUP(B40,Disk!$F$8:$N$996,9,0)))</f>
        <v>1830</v>
      </c>
      <c r="AA40" s="425">
        <f>IF(ISERROR(VLOOKUP(B40,Disk!$F$8:$O$996,10,0)),"",(VLOOKUP(B40,Disk!$F$8:$O$996,10,0)))</f>
        <v>9</v>
      </c>
      <c r="AB40" s="422">
        <f>IF(ISERROR(VLOOKUP(B40,'4x100m.'!$E$8:$F$983,2,0)),"",(VLOOKUP(B40,'4x100m.'!$E$8:$H$983,2,0)))</f>
        <v>0</v>
      </c>
      <c r="AC40" s="423">
        <f>IF(ISERROR(VLOOKUP(B40,'4x100m.'!$E$8:$G$983,3,0)),"",(VLOOKUP(B40,'4x100m.'!$E$8:$G$983,3,0)))</f>
        <v>0</v>
      </c>
      <c r="AD40" s="428">
        <f t="shared" si="1"/>
        <v>9</v>
      </c>
      <c r="AE40" s="420">
        <f>IF(ISERROR(VLOOKUP(B40,'100m.Eng.'!$E$8:$F$991,2,0)),"",(VLOOKUP(B40,'100m.Eng.'!$E$8:$H$991,2,0)))</f>
        <v>2280</v>
      </c>
      <c r="AF40" s="421">
        <f>IF(ISERROR(VLOOKUP(B40,'100m.Eng.'!$E$8:$G$991,3,0)),"",(VLOOKUP(B40,'100m.Eng.'!$E$8:$G$991,3,0)))</f>
        <v>11</v>
      </c>
      <c r="AG40" s="422">
        <f>IF(ISERROR(VLOOKUP(B40,'1500m.'!$E$8:$F$996,2,0)),"",(VLOOKUP(B40,'1500m.'!$E$8:$H$996,2,0)))</f>
        <v>72632</v>
      </c>
      <c r="AH40" s="423">
        <f>IF(ISERROR(VLOOKUP(B40,'1500m.'!$E$8:$G$996,3,0)),"",(VLOOKUP(B40,'1500m.'!$E$8:$G$996,3,0)))</f>
        <v>0</v>
      </c>
      <c r="AI40" s="430">
        <f>IF(ISERROR(VLOOKUP(B40,Çekiç!$F$8:$N$996,9,0)),"",(VLOOKUP(B40,Çekiç!$F$8:$N$996,9,0)))</f>
        <v>0</v>
      </c>
      <c r="AJ40" s="425">
        <f>IF(ISERROR(VLOOKUP(B40,Çekiç!$F$8:$O$996,10,0)),"",(VLOOKUP(B40,Çekiç!$F$8:$O$996,10,0)))</f>
        <v>0</v>
      </c>
      <c r="AK40" s="426">
        <f>IF(ISERROR(VLOOKUP(B40,Üçadım!$F$8:$N$996,9,0)),"",(VLOOKUP(B40,Üçadım!$F$8:$N$996,9,0)))</f>
        <v>0</v>
      </c>
      <c r="AL40" s="423">
        <f>IF(ISERROR(VLOOKUP(B40,Üçadım!$F$8:$O$996,10,0)),"",(VLOOKUP(B40,Üçadım!$F$8:$O$996,10,0)))</f>
        <v>0</v>
      </c>
      <c r="AM40" s="429">
        <f>IF(ISERROR(VLOOKUP(B40,'4x400m.'!$E$8:$F$983,2,0)),"",(VLOOKUP(B40,'4x400m.'!$E$8:$H$983,2,0)))</f>
        <v>0</v>
      </c>
      <c r="AN40" s="421">
        <f>IF(ISERROR(VLOOKUP(B40,'4x400m.'!$E$8:$G$983,3,0)),"",(VLOOKUP(B40,'4x400m.'!$E$8:$G$983,3,0)))</f>
        <v>0</v>
      </c>
      <c r="AO40" s="428">
        <f t="shared" si="2"/>
        <v>11</v>
      </c>
      <c r="AP40" s="431">
        <f t="shared" si="3"/>
        <v>21</v>
      </c>
    </row>
    <row r="41" spans="1:42" s="338" customFormat="1" ht="43.9" customHeight="1">
      <c r="A41" s="418">
        <v>35</v>
      </c>
      <c r="B41" s="419" t="s">
        <v>1394</v>
      </c>
      <c r="C41" s="420">
        <f>IF(ISERROR(VLOOKUP(B41,'100m.'!$E$8:$F$991,2,0)),"",(VLOOKUP(B41,'100m.'!$E$8:$H$991,2,0)))</f>
        <v>0</v>
      </c>
      <c r="D41" s="421">
        <f>IF(ISERROR(VLOOKUP(B41,'100m.'!$E$8:$G$991,3,0)),"",(VLOOKUP(B41,'100m.'!$E$8:$G$991,3,0)))</f>
        <v>0</v>
      </c>
      <c r="E41" s="422">
        <f>IF(ISERROR(VLOOKUP(B41,'400m.'!$E$8:$F$1007,2,0)),"",(VLOOKUP(B41,'400m.'!$E$8:$H$1007,2,0)))</f>
        <v>0</v>
      </c>
      <c r="F41" s="423">
        <f>IF(ISERROR(VLOOKUP(B41,'400m.'!$E$8:$G$1007,3,0)),"",(VLOOKUP(B41,'400m.'!$E$8:$G$1007,3,0)))</f>
        <v>0</v>
      </c>
      <c r="G41" s="424" t="str">
        <f>IF(ISERROR(VLOOKUP(B41,'3000m.'!$E$8:$F$1000,2,0)),"",(VLOOKUP(B41,'3000m.'!$E$8:$H$1000,2,0)))</f>
        <v>DNF</v>
      </c>
      <c r="H41" s="425">
        <f>IF(ISERROR(VLOOKUP(B41,'3000m.'!$E$8:$G$1000,3,0)),"",(VLOOKUP(B41,'3000m.'!$E$8:$G$1000,3,0)))</f>
        <v>0</v>
      </c>
      <c r="I41" s="426">
        <f>IF(ISERROR(VLOOKUP(B41,Cirit!$F$8:$N$996,9,0)),"",(VLOOKUP(B41,Cirit!$F$8:$N$996,9,0)))</f>
        <v>0</v>
      </c>
      <c r="J41" s="423">
        <f>IF(ISERROR(VLOOKUP(B41,Cirit!$F$8:$O$996,10,0)),"",(VLOOKUP(B41,Cirit!$F$8:$O$996,10,0)))</f>
        <v>0</v>
      </c>
      <c r="K41" s="427">
        <f>IF(ISERROR(VLOOKUP(B41,Yüksek!$F$8:$BO$950,62,0)),"",(VLOOKUP(B41,Yüksek!$F$8:$BO$950,62,0)))</f>
        <v>0</v>
      </c>
      <c r="L41" s="421">
        <f>IF(ISERROR(VLOOKUP(B41,Yüksek!$F$8:$BP$950,63,0)),"",(VLOOKUP(B41,Yüksek!$F$8:$BP$950,63,0)))</f>
        <v>0</v>
      </c>
      <c r="M41" s="426">
        <f>IF(ISERROR(VLOOKUP(B41,Gülle!$F$8:$N$996,9,0)),"",(VLOOKUP(B41,Gülle!$F$8:$N$996,9,0)))</f>
        <v>0</v>
      </c>
      <c r="N41" s="423">
        <f>IF(ISERROR(VLOOKUP(B41,Gülle!$F$8:$O$996,10,0)),"",(VLOOKUP(B41,Gülle!$F$8:$O$996,10,0)))</f>
        <v>0</v>
      </c>
      <c r="O41" s="428">
        <f t="shared" si="0"/>
        <v>0</v>
      </c>
      <c r="P41" s="420">
        <f>IF(ISERROR(VLOOKUP(B41,'200m.'!$E$8:$F$999,2,0)),"",(VLOOKUP(B41,'200m.'!$E$8:$H$999,2,0)))</f>
        <v>0</v>
      </c>
      <c r="Q41" s="421">
        <f>IF(ISERROR(VLOOKUP(B41,'200m.'!$E$8:$G$999,3,0)),"",(VLOOKUP(B41,'200m.'!$E$8:$G$999,3,0)))</f>
        <v>0</v>
      </c>
      <c r="R41" s="422">
        <f>IF(ISERROR(VLOOKUP(B41,'400m.Eng.'!$E$8:$F$991,2,0)),"",(VLOOKUP(B41,'400m.Eng.'!$E$8:$H$991,2,0)))</f>
        <v>0</v>
      </c>
      <c r="S41" s="423">
        <f>IF(ISERROR(VLOOKUP(B41,'400m.Eng.'!$E$8:$G$991,3,0)),"",(VLOOKUP(B41,'400m.Eng.'!$E$8:$G$991,3,0)))</f>
        <v>0</v>
      </c>
      <c r="T41" s="429">
        <f>IF(ISERROR(VLOOKUP(B41,'800m.'!$E$8:$F$1001,2,0)),"",(VLOOKUP(B41,'800m.'!$E$8:$H$1001,2,0)))</f>
        <v>25014</v>
      </c>
      <c r="U41" s="425">
        <f>IF(ISERROR(VLOOKUP(B41,'800m.'!$E$8:$G$1001,3,0)),"",(VLOOKUP(B41,'800m.'!$E$8:$G$1001,3,0)))</f>
        <v>11</v>
      </c>
      <c r="V41" s="427">
        <f>IF(ISERROR(VLOOKUP(B41,Sırık!$F$8:$BO$950,62,0)),"",(VLOOKUP(B41,Sırık!$F$8:$BO$950,62,0)))</f>
        <v>0</v>
      </c>
      <c r="W41" s="421">
        <f>IF(ISERROR(VLOOKUP(B41,Sırık!$F$8:$BP$950,63,0)),"",(VLOOKUP(B41,Sırık!$F$8:$BP$950,63,0)))</f>
        <v>0</v>
      </c>
      <c r="X41" s="426">
        <f>IF(ISERROR(VLOOKUP(B41,Uzun!$F$8:$N$996,9,0)),"",(VLOOKUP(B41,Uzun!$F$8:$N$996,9,0)))</f>
        <v>372</v>
      </c>
      <c r="Y41" s="423">
        <f>IF(ISERROR(VLOOKUP(B41,Uzun!$F$8:$O$996,10,0)),"",(VLOOKUP(B41,Uzun!$F$8:$O$996,10,0)))</f>
        <v>0</v>
      </c>
      <c r="Z41" s="430">
        <f>IF(ISERROR(VLOOKUP(B41,Disk!$F$8:$N$996,9,0)),"",(VLOOKUP(B41,Disk!$F$8:$N$996,9,0)))</f>
        <v>0</v>
      </c>
      <c r="AA41" s="425">
        <f>IF(ISERROR(VLOOKUP(B41,Disk!$F$8:$O$996,10,0)),"",(VLOOKUP(B41,Disk!$F$8:$O$996,10,0)))</f>
        <v>0</v>
      </c>
      <c r="AB41" s="422">
        <f>IF(ISERROR(VLOOKUP(B41,'4x100m.'!$E$8:$F$983,2,0)),"",(VLOOKUP(B41,'4x100m.'!$E$8:$H$983,2,0)))</f>
        <v>0</v>
      </c>
      <c r="AC41" s="423">
        <f>IF(ISERROR(VLOOKUP(B41,'4x100m.'!$E$8:$G$983,3,0)),"",(VLOOKUP(B41,'4x100m.'!$E$8:$G$983,3,0)))</f>
        <v>0</v>
      </c>
      <c r="AD41" s="428">
        <f t="shared" si="1"/>
        <v>11</v>
      </c>
      <c r="AE41" s="420">
        <f>IF(ISERROR(VLOOKUP(B41,'100m.Eng.'!$E$8:$F$991,2,0)),"",(VLOOKUP(B41,'100m.Eng.'!$E$8:$H$991,2,0)))</f>
        <v>0</v>
      </c>
      <c r="AF41" s="421">
        <f>IF(ISERROR(VLOOKUP(B41,'100m.Eng.'!$E$8:$G$991,3,0)),"",(VLOOKUP(B41,'100m.Eng.'!$E$8:$G$991,3,0)))</f>
        <v>0</v>
      </c>
      <c r="AG41" s="422">
        <f>IF(ISERROR(VLOOKUP(B41,'1500m.'!$E$8:$F$996,2,0)),"",(VLOOKUP(B41,'1500m.'!$E$8:$H$996,2,0)))</f>
        <v>60389</v>
      </c>
      <c r="AH41" s="423">
        <f>IF(ISERROR(VLOOKUP(B41,'1500m.'!$E$8:$G$996,3,0)),"",(VLOOKUP(B41,'1500m.'!$E$8:$G$996,3,0)))</f>
        <v>8</v>
      </c>
      <c r="AI41" s="430">
        <f>IF(ISERROR(VLOOKUP(B41,Çekiç!$F$8:$N$996,9,0)),"",(VLOOKUP(B41,Çekiç!$F$8:$N$996,9,0)))</f>
        <v>0</v>
      </c>
      <c r="AJ41" s="425">
        <f>IF(ISERROR(VLOOKUP(B41,Çekiç!$F$8:$O$996,10,0)),"",(VLOOKUP(B41,Çekiç!$F$8:$O$996,10,0)))</f>
        <v>0</v>
      </c>
      <c r="AK41" s="426">
        <f>IF(ISERROR(VLOOKUP(B41,Üçadım!$F$8:$N$996,9,0)),"",(VLOOKUP(B41,Üçadım!$F$8:$N$996,9,0)))</f>
        <v>0</v>
      </c>
      <c r="AL41" s="423">
        <f>IF(ISERROR(VLOOKUP(B41,Üçadım!$F$8:$O$996,10,0)),"",(VLOOKUP(B41,Üçadım!$F$8:$O$996,10,0)))</f>
        <v>0</v>
      </c>
      <c r="AM41" s="429">
        <f>IF(ISERROR(VLOOKUP(B41,'4x400m.'!$E$8:$F$983,2,0)),"",(VLOOKUP(B41,'4x400m.'!$E$8:$H$983,2,0)))</f>
        <v>0</v>
      </c>
      <c r="AN41" s="421">
        <f>IF(ISERROR(VLOOKUP(B41,'4x400m.'!$E$8:$G$983,3,0)),"",(VLOOKUP(B41,'4x400m.'!$E$8:$G$983,3,0)))</f>
        <v>0</v>
      </c>
      <c r="AO41" s="428">
        <f t="shared" si="2"/>
        <v>8</v>
      </c>
      <c r="AP41" s="431">
        <f t="shared" si="3"/>
        <v>19</v>
      </c>
    </row>
    <row r="42" spans="1:42" s="338" customFormat="1" ht="43.9" customHeight="1">
      <c r="A42" s="418">
        <v>36</v>
      </c>
      <c r="B42" s="419" t="s">
        <v>1398</v>
      </c>
      <c r="C42" s="420">
        <f>IF(ISERROR(VLOOKUP(B42,'100m.'!$E$8:$F$991,2,0)),"",(VLOOKUP(B42,'100m.'!$E$8:$H$991,2,0)))</f>
        <v>0</v>
      </c>
      <c r="D42" s="421">
        <f>IF(ISERROR(VLOOKUP(B42,'100m.'!$E$8:$G$991,3,0)),"",(VLOOKUP(B42,'100m.'!$E$8:$G$991,3,0)))</f>
        <v>0</v>
      </c>
      <c r="E42" s="422">
        <f>IF(ISERROR(VLOOKUP(B42,'400m.'!$E$8:$F$1007,2,0)),"",(VLOOKUP(B42,'400m.'!$E$8:$H$1007,2,0)))</f>
        <v>0</v>
      </c>
      <c r="F42" s="423">
        <f>IF(ISERROR(VLOOKUP(B42,'400m.'!$E$8:$G$1007,3,0)),"",(VLOOKUP(B42,'400m.'!$E$8:$G$1007,3,0)))</f>
        <v>0</v>
      </c>
      <c r="G42" s="424">
        <f>IF(ISERROR(VLOOKUP(B42,'3000m.'!$E$8:$F$1000,2,0)),"",(VLOOKUP(B42,'3000m.'!$E$8:$H$1000,2,0)))</f>
        <v>0</v>
      </c>
      <c r="H42" s="425">
        <f>IF(ISERROR(VLOOKUP(B42,'3000m.'!$E$8:$G$1000,3,0)),"",(VLOOKUP(B42,'3000m.'!$E$8:$G$1000,3,0)))</f>
        <v>0</v>
      </c>
      <c r="I42" s="426">
        <f>IF(ISERROR(VLOOKUP(B42,Cirit!$F$8:$N$996,9,0)),"",(VLOOKUP(B42,Cirit!$F$8:$N$996,9,0)))</f>
        <v>0</v>
      </c>
      <c r="J42" s="423">
        <f>IF(ISERROR(VLOOKUP(B42,Cirit!$F$8:$O$996,10,0)),"",(VLOOKUP(B42,Cirit!$F$8:$O$996,10,0)))</f>
        <v>0</v>
      </c>
      <c r="K42" s="427">
        <f>IF(ISERROR(VLOOKUP(B42,Yüksek!$F$8:$BO$950,62,0)),"",(VLOOKUP(B42,Yüksek!$F$8:$BO$950,62,0)))</f>
        <v>0</v>
      </c>
      <c r="L42" s="421">
        <f>IF(ISERROR(VLOOKUP(B42,Yüksek!$F$8:$BP$950,63,0)),"",(VLOOKUP(B42,Yüksek!$F$8:$BP$950,63,0)))</f>
        <v>0</v>
      </c>
      <c r="M42" s="426">
        <f>IF(ISERROR(VLOOKUP(B42,Gülle!$F$8:$N$996,9,0)),"",(VLOOKUP(B42,Gülle!$F$8:$N$996,9,0)))</f>
        <v>0</v>
      </c>
      <c r="N42" s="423">
        <f>IF(ISERROR(VLOOKUP(B42,Gülle!$F$8:$O$996,10,0)),"",(VLOOKUP(B42,Gülle!$F$8:$O$996,10,0)))</f>
        <v>0</v>
      </c>
      <c r="O42" s="428">
        <f t="shared" si="0"/>
        <v>0</v>
      </c>
      <c r="P42" s="420">
        <f>IF(ISERROR(VLOOKUP(B42,'200m.'!$E$8:$F$999,2,0)),"",(VLOOKUP(B42,'200m.'!$E$8:$H$999,2,0)))</f>
        <v>0</v>
      </c>
      <c r="Q42" s="421">
        <f>IF(ISERROR(VLOOKUP(B42,'200m.'!$E$8:$G$999,3,0)),"",(VLOOKUP(B42,'200m.'!$E$8:$G$999,3,0)))</f>
        <v>0</v>
      </c>
      <c r="R42" s="422">
        <f>IF(ISERROR(VLOOKUP(B42,'400m.Eng.'!$E$8:$F$991,2,0)),"",(VLOOKUP(B42,'400m.Eng.'!$E$8:$H$991,2,0)))</f>
        <v>0</v>
      </c>
      <c r="S42" s="423">
        <f>IF(ISERROR(VLOOKUP(B42,'400m.Eng.'!$E$8:$G$991,3,0)),"",(VLOOKUP(B42,'400m.Eng.'!$E$8:$G$991,3,0)))</f>
        <v>0</v>
      </c>
      <c r="T42" s="429">
        <f>IF(ISERROR(VLOOKUP(B42,'800m.'!$E$8:$F$1001,2,0)),"",(VLOOKUP(B42,'800m.'!$E$8:$H$1001,2,0)))</f>
        <v>0</v>
      </c>
      <c r="U42" s="425">
        <f>IF(ISERROR(VLOOKUP(B42,'800m.'!$E$8:$G$1001,3,0)),"",(VLOOKUP(B42,'800m.'!$E$8:$G$1001,3,0)))</f>
        <v>0</v>
      </c>
      <c r="V42" s="427">
        <f>IF(ISERROR(VLOOKUP(B42,Sırık!$F$8:$BO$950,62,0)),"",(VLOOKUP(B42,Sırık!$F$8:$BO$950,62,0)))</f>
        <v>0</v>
      </c>
      <c r="W42" s="421">
        <f>IF(ISERROR(VLOOKUP(B42,Sırık!$F$8:$BP$950,63,0)),"",(VLOOKUP(B42,Sırık!$F$8:$BP$950,63,0)))</f>
        <v>0</v>
      </c>
      <c r="X42" s="426">
        <f>IF(ISERROR(VLOOKUP(B42,Uzun!$F$8:$N$996,9,0)),"",(VLOOKUP(B42,Uzun!$F$8:$N$996,9,0)))</f>
        <v>505</v>
      </c>
      <c r="Y42" s="423">
        <f>IF(ISERROR(VLOOKUP(B42,Uzun!$F$8:$O$996,10,0)),"",(VLOOKUP(B42,Uzun!$F$8:$O$996,10,0)))</f>
        <v>18</v>
      </c>
      <c r="Z42" s="430">
        <f>IF(ISERROR(VLOOKUP(B42,Disk!$F$8:$N$996,9,0)),"",(VLOOKUP(B42,Disk!$F$8:$N$996,9,0)))</f>
        <v>0</v>
      </c>
      <c r="AA42" s="425">
        <f>IF(ISERROR(VLOOKUP(B42,Disk!$F$8:$O$996,10,0)),"",(VLOOKUP(B42,Disk!$F$8:$O$996,10,0)))</f>
        <v>0</v>
      </c>
      <c r="AB42" s="422">
        <f>IF(ISERROR(VLOOKUP(B42,'4x100m.'!$E$8:$F$983,2,0)),"",(VLOOKUP(B42,'4x100m.'!$E$8:$H$983,2,0)))</f>
        <v>0</v>
      </c>
      <c r="AC42" s="423">
        <f>IF(ISERROR(VLOOKUP(B42,'4x100m.'!$E$8:$G$983,3,0)),"",(VLOOKUP(B42,'4x100m.'!$E$8:$G$983,3,0)))</f>
        <v>0</v>
      </c>
      <c r="AD42" s="428">
        <f t="shared" si="1"/>
        <v>18</v>
      </c>
      <c r="AE42" s="420">
        <f>IF(ISERROR(VLOOKUP(B42,'100m.Eng.'!$E$8:$F$991,2,0)),"",(VLOOKUP(B42,'100m.Eng.'!$E$8:$H$991,2,0)))</f>
        <v>0</v>
      </c>
      <c r="AF42" s="421">
        <f>IF(ISERROR(VLOOKUP(B42,'100m.Eng.'!$E$8:$G$991,3,0)),"",(VLOOKUP(B42,'100m.Eng.'!$E$8:$G$991,3,0)))</f>
        <v>0</v>
      </c>
      <c r="AG42" s="422">
        <f>IF(ISERROR(VLOOKUP(B42,'1500m.'!$E$8:$F$996,2,0)),"",(VLOOKUP(B42,'1500m.'!$E$8:$H$996,2,0)))</f>
        <v>0</v>
      </c>
      <c r="AH42" s="423">
        <f>IF(ISERROR(VLOOKUP(B42,'1500m.'!$E$8:$G$996,3,0)),"",(VLOOKUP(B42,'1500m.'!$E$8:$G$996,3,0)))</f>
        <v>0</v>
      </c>
      <c r="AI42" s="430">
        <f>IF(ISERROR(VLOOKUP(B42,Çekiç!$F$8:$N$996,9,0)),"",(VLOOKUP(B42,Çekiç!$F$8:$N$996,9,0)))</f>
        <v>0</v>
      </c>
      <c r="AJ42" s="425">
        <f>IF(ISERROR(VLOOKUP(B42,Çekiç!$F$8:$O$996,10,0)),"",(VLOOKUP(B42,Çekiç!$F$8:$O$996,10,0)))</f>
        <v>0</v>
      </c>
      <c r="AK42" s="426" t="str">
        <f>IF(ISERROR(VLOOKUP(B42,Üçadım!$F$8:$N$996,9,0)),"",(VLOOKUP(B42,Üçadım!$F$8:$N$996,9,0)))</f>
        <v>NM</v>
      </c>
      <c r="AL42" s="423">
        <f>IF(ISERROR(VLOOKUP(B42,Üçadım!$F$8:$O$996,10,0)),"",(VLOOKUP(B42,Üçadım!$F$8:$O$996,10,0)))</f>
        <v>0</v>
      </c>
      <c r="AM42" s="429">
        <f>IF(ISERROR(VLOOKUP(B42,'4x400m.'!$E$8:$F$983,2,0)),"",(VLOOKUP(B42,'4x400m.'!$E$8:$H$983,2,0)))</f>
        <v>0</v>
      </c>
      <c r="AN42" s="421">
        <f>IF(ISERROR(VLOOKUP(B42,'4x400m.'!$E$8:$G$983,3,0)),"",(VLOOKUP(B42,'4x400m.'!$E$8:$G$983,3,0)))</f>
        <v>0</v>
      </c>
      <c r="AO42" s="428">
        <f t="shared" si="2"/>
        <v>0</v>
      </c>
      <c r="AP42" s="431">
        <f t="shared" si="3"/>
        <v>18</v>
      </c>
    </row>
    <row r="43" spans="1:42" s="338" customFormat="1" ht="43.9" customHeight="1">
      <c r="A43" s="418">
        <v>37</v>
      </c>
      <c r="B43" s="419" t="s">
        <v>1451</v>
      </c>
      <c r="C43" s="420" t="str">
        <f>IF(ISERROR(VLOOKUP(B43,'100m.'!$E$8:$F$991,2,0)),"",(VLOOKUP(B43,'100m.'!$E$8:$H$991,2,0)))</f>
        <v>DQ
162/7</v>
      </c>
      <c r="D43" s="421">
        <f>IF(ISERROR(VLOOKUP(B43,'100m.'!$E$8:$G$991,3,0)),"",(VLOOKUP(B43,'100m.'!$E$8:$G$991,3,0)))</f>
        <v>0</v>
      </c>
      <c r="E43" s="422">
        <f>IF(ISERROR(VLOOKUP(B43,'400m.'!$E$8:$F$1007,2,0)),"",(VLOOKUP(B43,'400m.'!$E$8:$H$1007,2,0)))</f>
        <v>0</v>
      </c>
      <c r="F43" s="423">
        <f>IF(ISERROR(VLOOKUP(B43,'400m.'!$E$8:$G$1007,3,0)),"",(VLOOKUP(B43,'400m.'!$E$8:$G$1007,3,0)))</f>
        <v>0</v>
      </c>
      <c r="G43" s="424">
        <f>IF(ISERROR(VLOOKUP(B43,'3000m.'!$E$8:$F$1000,2,0)),"",(VLOOKUP(B43,'3000m.'!$E$8:$H$1000,2,0)))</f>
        <v>0</v>
      </c>
      <c r="H43" s="425">
        <f>IF(ISERROR(VLOOKUP(B43,'3000m.'!$E$8:$G$1000,3,0)),"",(VLOOKUP(B43,'3000m.'!$E$8:$G$1000,3,0)))</f>
        <v>0</v>
      </c>
      <c r="I43" s="426">
        <f>IF(ISERROR(VLOOKUP(B43,Cirit!$F$8:$N$996,9,0)),"",(VLOOKUP(B43,Cirit!$F$8:$N$996,9,0)))</f>
        <v>0</v>
      </c>
      <c r="J43" s="423">
        <f>IF(ISERROR(VLOOKUP(B43,Cirit!$F$8:$O$996,10,0)),"",(VLOOKUP(B43,Cirit!$F$8:$O$996,10,0)))</f>
        <v>0</v>
      </c>
      <c r="K43" s="427">
        <f>IF(ISERROR(VLOOKUP(B43,Yüksek!$F$8:$BO$950,62,0)),"",(VLOOKUP(B43,Yüksek!$F$8:$BO$950,62,0)))</f>
        <v>0</v>
      </c>
      <c r="L43" s="421">
        <f>IF(ISERROR(VLOOKUP(B43,Yüksek!$F$8:$BP$950,63,0)),"",(VLOOKUP(B43,Yüksek!$F$8:$BP$950,63,0)))</f>
        <v>0</v>
      </c>
      <c r="M43" s="426">
        <f>IF(ISERROR(VLOOKUP(B43,Gülle!$F$8:$N$996,9,0)),"",(VLOOKUP(B43,Gülle!$F$8:$N$996,9,0)))</f>
        <v>0</v>
      </c>
      <c r="N43" s="423">
        <f>IF(ISERROR(VLOOKUP(B43,Gülle!$F$8:$O$996,10,0)),"",(VLOOKUP(B43,Gülle!$F$8:$O$996,10,0)))</f>
        <v>0</v>
      </c>
      <c r="O43" s="428">
        <f t="shared" si="0"/>
        <v>0</v>
      </c>
      <c r="P43" s="420">
        <f>IF(ISERROR(VLOOKUP(B43,'200m.'!$E$8:$F$999,2,0)),"",(VLOOKUP(B43,'200m.'!$E$8:$H$999,2,0)))</f>
        <v>2707</v>
      </c>
      <c r="Q43" s="421">
        <f>IF(ISERROR(VLOOKUP(B43,'200m.'!$E$8:$G$999,3,0)),"",(VLOOKUP(B43,'200m.'!$E$8:$G$999,3,0)))</f>
        <v>17</v>
      </c>
      <c r="R43" s="422">
        <f>IF(ISERROR(VLOOKUP(B43,'400m.Eng.'!$E$8:$F$991,2,0)),"",(VLOOKUP(B43,'400m.Eng.'!$E$8:$H$991,2,0)))</f>
        <v>0</v>
      </c>
      <c r="S43" s="423">
        <f>IF(ISERROR(VLOOKUP(B43,'400m.Eng.'!$E$8:$G$991,3,0)),"",(VLOOKUP(B43,'400m.Eng.'!$E$8:$G$991,3,0)))</f>
        <v>0</v>
      </c>
      <c r="T43" s="429">
        <f>IF(ISERROR(VLOOKUP(B43,'800m.'!$E$8:$F$1001,2,0)),"",(VLOOKUP(B43,'800m.'!$E$8:$H$1001,2,0)))</f>
        <v>0</v>
      </c>
      <c r="U43" s="425">
        <f>IF(ISERROR(VLOOKUP(B43,'800m.'!$E$8:$G$1001,3,0)),"",(VLOOKUP(B43,'800m.'!$E$8:$G$1001,3,0)))</f>
        <v>0</v>
      </c>
      <c r="V43" s="427">
        <f>IF(ISERROR(VLOOKUP(B43,Sırık!$F$8:$BO$950,62,0)),"",(VLOOKUP(B43,Sırık!$F$8:$BO$950,62,0)))</f>
        <v>0</v>
      </c>
      <c r="W43" s="421">
        <f>IF(ISERROR(VLOOKUP(B43,Sırık!$F$8:$BP$950,63,0)),"",(VLOOKUP(B43,Sırık!$F$8:$BP$950,63,0)))</f>
        <v>0</v>
      </c>
      <c r="X43" s="426">
        <f>IF(ISERROR(VLOOKUP(B43,Uzun!$F$8:$N$996,9,0)),"",(VLOOKUP(B43,Uzun!$F$8:$N$996,9,0)))</f>
        <v>0</v>
      </c>
      <c r="Y43" s="423">
        <f>IF(ISERROR(VLOOKUP(B43,Uzun!$F$8:$O$996,10,0)),"",(VLOOKUP(B43,Uzun!$F$8:$O$996,10,0)))</f>
        <v>0</v>
      </c>
      <c r="Z43" s="430">
        <f>IF(ISERROR(VLOOKUP(B43,Disk!$F$8:$N$996,9,0)),"",(VLOOKUP(B43,Disk!$F$8:$N$996,9,0)))</f>
        <v>0</v>
      </c>
      <c r="AA43" s="425">
        <f>IF(ISERROR(VLOOKUP(B43,Disk!$F$8:$O$996,10,0)),"",(VLOOKUP(B43,Disk!$F$8:$O$996,10,0)))</f>
        <v>0</v>
      </c>
      <c r="AB43" s="422">
        <f>IF(ISERROR(VLOOKUP(B43,'4x100m.'!$E$8:$F$983,2,0)),"",(VLOOKUP(B43,'4x100m.'!$E$8:$H$983,2,0)))</f>
        <v>0</v>
      </c>
      <c r="AC43" s="423">
        <f>IF(ISERROR(VLOOKUP(B43,'4x100m.'!$E$8:$G$983,3,0)),"",(VLOOKUP(B43,'4x100m.'!$E$8:$G$983,3,0)))</f>
        <v>0</v>
      </c>
      <c r="AD43" s="428">
        <f t="shared" si="1"/>
        <v>17</v>
      </c>
      <c r="AE43" s="420">
        <f>IF(ISERROR(VLOOKUP(B43,'100m.Eng.'!$E$8:$F$991,2,0)),"",(VLOOKUP(B43,'100m.Eng.'!$E$8:$H$991,2,0)))</f>
        <v>0</v>
      </c>
      <c r="AF43" s="421">
        <f>IF(ISERROR(VLOOKUP(B43,'100m.Eng.'!$E$8:$G$991,3,0)),"",(VLOOKUP(B43,'100m.Eng.'!$E$8:$G$991,3,0)))</f>
        <v>0</v>
      </c>
      <c r="AG43" s="422">
        <f>IF(ISERROR(VLOOKUP(B43,'1500m.'!$E$8:$F$996,2,0)),"",(VLOOKUP(B43,'1500m.'!$E$8:$H$996,2,0)))</f>
        <v>0</v>
      </c>
      <c r="AH43" s="423">
        <f>IF(ISERROR(VLOOKUP(B43,'1500m.'!$E$8:$G$996,3,0)),"",(VLOOKUP(B43,'1500m.'!$E$8:$G$996,3,0)))</f>
        <v>0</v>
      </c>
      <c r="AI43" s="430">
        <f>IF(ISERROR(VLOOKUP(B43,Çekiç!$F$8:$N$996,9,0)),"",(VLOOKUP(B43,Çekiç!$F$8:$N$996,9,0)))</f>
        <v>0</v>
      </c>
      <c r="AJ43" s="425">
        <f>IF(ISERROR(VLOOKUP(B43,Çekiç!$F$8:$O$996,10,0)),"",(VLOOKUP(B43,Çekiç!$F$8:$O$996,10,0)))</f>
        <v>0</v>
      </c>
      <c r="AK43" s="426">
        <f>IF(ISERROR(VLOOKUP(B43,Üçadım!$F$8:$N$996,9,0)),"",(VLOOKUP(B43,Üçadım!$F$8:$N$996,9,0)))</f>
        <v>0</v>
      </c>
      <c r="AL43" s="423">
        <f>IF(ISERROR(VLOOKUP(B43,Üçadım!$F$8:$O$996,10,0)),"",(VLOOKUP(B43,Üçadım!$F$8:$O$996,10,0)))</f>
        <v>0</v>
      </c>
      <c r="AM43" s="429">
        <f>IF(ISERROR(VLOOKUP(B43,'4x400m.'!$E$8:$F$983,2,0)),"",(VLOOKUP(B43,'4x400m.'!$E$8:$H$983,2,0)))</f>
        <v>0</v>
      </c>
      <c r="AN43" s="421">
        <f>IF(ISERROR(VLOOKUP(B43,'4x400m.'!$E$8:$G$983,3,0)),"",(VLOOKUP(B43,'4x400m.'!$E$8:$G$983,3,0)))</f>
        <v>0</v>
      </c>
      <c r="AO43" s="428">
        <f t="shared" si="2"/>
        <v>0</v>
      </c>
      <c r="AP43" s="431">
        <f t="shared" si="3"/>
        <v>17</v>
      </c>
    </row>
    <row r="44" spans="1:42" s="338" customFormat="1" ht="43.9" customHeight="1">
      <c r="A44" s="418">
        <v>38</v>
      </c>
      <c r="B44" s="419" t="s">
        <v>1158</v>
      </c>
      <c r="C44" s="420">
        <f>IF(ISERROR(VLOOKUP(B44,'100m.'!$E$8:$F$991,2,0)),"",(VLOOKUP(B44,'100m.'!$E$8:$H$991,2,0)))</f>
        <v>0</v>
      </c>
      <c r="D44" s="421">
        <f>IF(ISERROR(VLOOKUP(B44,'100m.'!$E$8:$G$991,3,0)),"",(VLOOKUP(B44,'100m.'!$E$8:$G$991,3,0)))</f>
        <v>0</v>
      </c>
      <c r="E44" s="422">
        <f>IF(ISERROR(VLOOKUP(B44,'400m.'!$E$8:$F$1007,2,0)),"",(VLOOKUP(B44,'400m.'!$E$8:$H$1007,2,0)))</f>
        <v>10644</v>
      </c>
      <c r="F44" s="423">
        <f>IF(ISERROR(VLOOKUP(B44,'400m.'!$E$8:$G$1007,3,0)),"",(VLOOKUP(B44,'400m.'!$E$8:$G$1007,3,0)))</f>
        <v>15</v>
      </c>
      <c r="G44" s="424">
        <f>IF(ISERROR(VLOOKUP(B44,'3000m.'!$E$8:$F$1000,2,0)),"",(VLOOKUP(B44,'3000m.'!$E$8:$H$1000,2,0)))</f>
        <v>0</v>
      </c>
      <c r="H44" s="425">
        <f>IF(ISERROR(VLOOKUP(B44,'3000m.'!$E$8:$G$1000,3,0)),"",(VLOOKUP(B44,'3000m.'!$E$8:$G$1000,3,0)))</f>
        <v>0</v>
      </c>
      <c r="I44" s="426">
        <f>IF(ISERROR(VLOOKUP(B44,Cirit!$F$8:$N$996,9,0)),"",(VLOOKUP(B44,Cirit!$F$8:$N$996,9,0)))</f>
        <v>0</v>
      </c>
      <c r="J44" s="423">
        <f>IF(ISERROR(VLOOKUP(B44,Cirit!$F$8:$O$996,10,0)),"",(VLOOKUP(B44,Cirit!$F$8:$O$996,10,0)))</f>
        <v>0</v>
      </c>
      <c r="K44" s="427">
        <f>IF(ISERROR(VLOOKUP(B44,Yüksek!$F$8:$BO$950,62,0)),"",(VLOOKUP(B44,Yüksek!$F$8:$BO$950,62,0)))</f>
        <v>0</v>
      </c>
      <c r="L44" s="421">
        <f>IF(ISERROR(VLOOKUP(B44,Yüksek!$F$8:$BP$950,63,0)),"",(VLOOKUP(B44,Yüksek!$F$8:$BP$950,63,0)))</f>
        <v>0</v>
      </c>
      <c r="M44" s="426">
        <f>IF(ISERROR(VLOOKUP(B44,Gülle!$F$8:$N$996,9,0)),"",(VLOOKUP(B44,Gülle!$F$8:$N$996,9,0)))</f>
        <v>0</v>
      </c>
      <c r="N44" s="423">
        <f>IF(ISERROR(VLOOKUP(B44,Gülle!$F$8:$O$996,10,0)),"",(VLOOKUP(B44,Gülle!$F$8:$O$996,10,0)))</f>
        <v>0</v>
      </c>
      <c r="O44" s="428">
        <f t="shared" si="0"/>
        <v>15</v>
      </c>
      <c r="P44" s="420">
        <f>IF(ISERROR(VLOOKUP(B44,'200m.'!$E$8:$F$999,2,0)),"",(VLOOKUP(B44,'200m.'!$E$8:$H$999,2,0)))</f>
        <v>0</v>
      </c>
      <c r="Q44" s="421">
        <f>IF(ISERROR(VLOOKUP(B44,'200m.'!$E$8:$G$999,3,0)),"",(VLOOKUP(B44,'200m.'!$E$8:$G$999,3,0)))</f>
        <v>0</v>
      </c>
      <c r="R44" s="422">
        <f>IF(ISERROR(VLOOKUP(B44,'400m.Eng.'!$E$8:$F$991,2,0)),"",(VLOOKUP(B44,'400m.Eng.'!$E$8:$H$991,2,0)))</f>
        <v>0</v>
      </c>
      <c r="S44" s="423">
        <f>IF(ISERROR(VLOOKUP(B44,'400m.Eng.'!$E$8:$G$991,3,0)),"",(VLOOKUP(B44,'400m.Eng.'!$E$8:$G$991,3,0)))</f>
        <v>0</v>
      </c>
      <c r="T44" s="429">
        <f>IF(ISERROR(VLOOKUP(B44,'800m.'!$E$8:$F$1001,2,0)),"",(VLOOKUP(B44,'800m.'!$E$8:$H$1001,2,0)))</f>
        <v>0</v>
      </c>
      <c r="U44" s="425">
        <f>IF(ISERROR(VLOOKUP(B44,'800m.'!$E$8:$G$1001,3,0)),"",(VLOOKUP(B44,'800m.'!$E$8:$G$1001,3,0)))</f>
        <v>0</v>
      </c>
      <c r="V44" s="427">
        <f>IF(ISERROR(VLOOKUP(B44,Sırık!$F$8:$BO$950,62,0)),"",(VLOOKUP(B44,Sırık!$F$8:$BO$950,62,0)))</f>
        <v>0</v>
      </c>
      <c r="W44" s="421">
        <f>IF(ISERROR(VLOOKUP(B44,Sırık!$F$8:$BP$950,63,0)),"",(VLOOKUP(B44,Sırık!$F$8:$BP$950,63,0)))</f>
        <v>0</v>
      </c>
      <c r="X44" s="426">
        <f>IF(ISERROR(VLOOKUP(B44,Uzun!$F$8:$N$996,9,0)),"",(VLOOKUP(B44,Uzun!$F$8:$N$996,9,0)))</f>
        <v>0</v>
      </c>
      <c r="Y44" s="423">
        <f>IF(ISERROR(VLOOKUP(B44,Uzun!$F$8:$O$996,10,0)),"",(VLOOKUP(B44,Uzun!$F$8:$O$996,10,0)))</f>
        <v>0</v>
      </c>
      <c r="Z44" s="430">
        <f>IF(ISERROR(VLOOKUP(B44,Disk!$F$8:$N$996,9,0)),"",(VLOOKUP(B44,Disk!$F$8:$N$996,9,0)))</f>
        <v>0</v>
      </c>
      <c r="AA44" s="425">
        <f>IF(ISERROR(VLOOKUP(B44,Disk!$F$8:$O$996,10,0)),"",(VLOOKUP(B44,Disk!$F$8:$O$996,10,0)))</f>
        <v>0</v>
      </c>
      <c r="AB44" s="422">
        <f>IF(ISERROR(VLOOKUP(B44,'4x100m.'!$E$8:$F$983,2,0)),"",(VLOOKUP(B44,'4x100m.'!$E$8:$H$983,2,0)))</f>
        <v>0</v>
      </c>
      <c r="AC44" s="423">
        <f>IF(ISERROR(VLOOKUP(B44,'4x100m.'!$E$8:$G$983,3,0)),"",(VLOOKUP(B44,'4x100m.'!$E$8:$G$983,3,0)))</f>
        <v>0</v>
      </c>
      <c r="AD44" s="428">
        <f t="shared" si="1"/>
        <v>0</v>
      </c>
      <c r="AE44" s="420">
        <f>IF(ISERROR(VLOOKUP(B44,'100m.Eng.'!$E$8:$F$991,2,0)),"",(VLOOKUP(B44,'100m.Eng.'!$E$8:$H$991,2,0)))</f>
        <v>0</v>
      </c>
      <c r="AF44" s="421">
        <f>IF(ISERROR(VLOOKUP(B44,'100m.Eng.'!$E$8:$G$991,3,0)),"",(VLOOKUP(B44,'100m.Eng.'!$E$8:$G$991,3,0)))</f>
        <v>0</v>
      </c>
      <c r="AG44" s="422">
        <f>IF(ISERROR(VLOOKUP(B44,'1500m.'!$E$8:$F$996,2,0)),"",(VLOOKUP(B44,'1500m.'!$E$8:$H$996,2,0)))</f>
        <v>0</v>
      </c>
      <c r="AH44" s="423">
        <f>IF(ISERROR(VLOOKUP(B44,'1500m.'!$E$8:$G$996,3,0)),"",(VLOOKUP(B44,'1500m.'!$E$8:$G$996,3,0)))</f>
        <v>0</v>
      </c>
      <c r="AI44" s="430">
        <f>IF(ISERROR(VLOOKUP(B44,Çekiç!$F$8:$N$996,9,0)),"",(VLOOKUP(B44,Çekiç!$F$8:$N$996,9,0)))</f>
        <v>0</v>
      </c>
      <c r="AJ44" s="425">
        <f>IF(ISERROR(VLOOKUP(B44,Çekiç!$F$8:$O$996,10,0)),"",(VLOOKUP(B44,Çekiç!$F$8:$O$996,10,0)))</f>
        <v>0</v>
      </c>
      <c r="AK44" s="426">
        <f>IF(ISERROR(VLOOKUP(B44,Üçadım!$F$8:$N$996,9,0)),"",(VLOOKUP(B44,Üçadım!$F$8:$N$996,9,0)))</f>
        <v>0</v>
      </c>
      <c r="AL44" s="423">
        <f>IF(ISERROR(VLOOKUP(B44,Üçadım!$F$8:$O$996,10,0)),"",(VLOOKUP(B44,Üçadım!$F$8:$O$996,10,0)))</f>
        <v>0</v>
      </c>
      <c r="AM44" s="429">
        <f>IF(ISERROR(VLOOKUP(B44,'4x400m.'!$E$8:$F$983,2,0)),"",(VLOOKUP(B44,'4x400m.'!$E$8:$H$983,2,0)))</f>
        <v>0</v>
      </c>
      <c r="AN44" s="421">
        <f>IF(ISERROR(VLOOKUP(B44,'4x400m.'!$E$8:$G$983,3,0)),"",(VLOOKUP(B44,'4x400m.'!$E$8:$G$983,3,0)))</f>
        <v>0</v>
      </c>
      <c r="AO44" s="428">
        <f t="shared" si="2"/>
        <v>0</v>
      </c>
      <c r="AP44" s="431">
        <f t="shared" si="3"/>
        <v>15</v>
      </c>
    </row>
    <row r="45" spans="1:42" s="338" customFormat="1" ht="43.9" customHeight="1">
      <c r="A45" s="418">
        <v>39</v>
      </c>
      <c r="B45" s="419" t="s">
        <v>1452</v>
      </c>
      <c r="C45" s="420">
        <f>IF(ISERROR(VLOOKUP(B45,'100m.'!$E$8:$F$991,2,0)),"",(VLOOKUP(B45,'100m.'!$E$8:$H$991,2,0)))</f>
        <v>0</v>
      </c>
      <c r="D45" s="421">
        <f>IF(ISERROR(VLOOKUP(B45,'100m.'!$E$8:$G$991,3,0)),"",(VLOOKUP(B45,'100m.'!$E$8:$G$991,3,0)))</f>
        <v>0</v>
      </c>
      <c r="E45" s="422">
        <f>IF(ISERROR(VLOOKUP(B45,'400m.'!$E$8:$F$1007,2,0)),"",(VLOOKUP(B45,'400m.'!$E$8:$H$1007,2,0)))</f>
        <v>0</v>
      </c>
      <c r="F45" s="423">
        <f>IF(ISERROR(VLOOKUP(B45,'400m.'!$E$8:$G$1007,3,0)),"",(VLOOKUP(B45,'400m.'!$E$8:$G$1007,3,0)))</f>
        <v>0</v>
      </c>
      <c r="G45" s="424">
        <f>IF(ISERROR(VLOOKUP(B45,'3000m.'!$E$8:$F$1000,2,0)),"",(VLOOKUP(B45,'3000m.'!$E$8:$H$1000,2,0)))</f>
        <v>0</v>
      </c>
      <c r="H45" s="425">
        <f>IF(ISERROR(VLOOKUP(B45,'3000m.'!$E$8:$G$1000,3,0)),"",(VLOOKUP(B45,'3000m.'!$E$8:$G$1000,3,0)))</f>
        <v>0</v>
      </c>
      <c r="I45" s="426">
        <f>IF(ISERROR(VLOOKUP(B45,Cirit!$F$8:$N$996,9,0)),"",(VLOOKUP(B45,Cirit!$F$8:$N$996,9,0)))</f>
        <v>0</v>
      </c>
      <c r="J45" s="423">
        <f>IF(ISERROR(VLOOKUP(B45,Cirit!$F$8:$O$996,10,0)),"",(VLOOKUP(B45,Cirit!$F$8:$O$996,10,0)))</f>
        <v>0</v>
      </c>
      <c r="K45" s="427">
        <f>IF(ISERROR(VLOOKUP(B45,Yüksek!$F$8:$BO$950,62,0)),"",(VLOOKUP(B45,Yüksek!$F$8:$BO$950,62,0)))</f>
        <v>0</v>
      </c>
      <c r="L45" s="421">
        <f>IF(ISERROR(VLOOKUP(B45,Yüksek!$F$8:$BP$950,63,0)),"",(VLOOKUP(B45,Yüksek!$F$8:$BP$950,63,0)))</f>
        <v>0</v>
      </c>
      <c r="M45" s="426">
        <f>IF(ISERROR(VLOOKUP(B45,Gülle!$F$8:$N$996,9,0)),"",(VLOOKUP(B45,Gülle!$F$8:$N$996,9,0)))</f>
        <v>679</v>
      </c>
      <c r="N45" s="423">
        <f>IF(ISERROR(VLOOKUP(B45,Gülle!$F$8:$O$996,10,0)),"",(VLOOKUP(B45,Gülle!$F$8:$O$996,10,0)))</f>
        <v>8</v>
      </c>
      <c r="O45" s="428">
        <f t="shared" si="0"/>
        <v>8</v>
      </c>
      <c r="P45" s="420">
        <f>IF(ISERROR(VLOOKUP(B45,'200m.'!$E$8:$F$999,2,0)),"",(VLOOKUP(B45,'200m.'!$E$8:$H$999,2,0)))</f>
        <v>0</v>
      </c>
      <c r="Q45" s="421">
        <f>IF(ISERROR(VLOOKUP(B45,'200m.'!$E$8:$G$999,3,0)),"",(VLOOKUP(B45,'200m.'!$E$8:$G$999,3,0)))</f>
        <v>0</v>
      </c>
      <c r="R45" s="422">
        <f>IF(ISERROR(VLOOKUP(B45,'400m.Eng.'!$E$8:$F$991,2,0)),"",(VLOOKUP(B45,'400m.Eng.'!$E$8:$H$991,2,0)))</f>
        <v>0</v>
      </c>
      <c r="S45" s="423">
        <f>IF(ISERROR(VLOOKUP(B45,'400m.Eng.'!$E$8:$G$991,3,0)),"",(VLOOKUP(B45,'400m.Eng.'!$E$8:$G$991,3,0)))</f>
        <v>0</v>
      </c>
      <c r="T45" s="429">
        <f>IF(ISERROR(VLOOKUP(B45,'800m.'!$E$8:$F$1001,2,0)),"",(VLOOKUP(B45,'800m.'!$E$8:$H$1001,2,0)))</f>
        <v>0</v>
      </c>
      <c r="U45" s="425">
        <f>IF(ISERROR(VLOOKUP(B45,'800m.'!$E$8:$G$1001,3,0)),"",(VLOOKUP(B45,'800m.'!$E$8:$G$1001,3,0)))</f>
        <v>0</v>
      </c>
      <c r="V45" s="427">
        <f>IF(ISERROR(VLOOKUP(B45,Sırık!$F$8:$BO$950,62,0)),"",(VLOOKUP(B45,Sırık!$F$8:$BO$950,62,0)))</f>
        <v>0</v>
      </c>
      <c r="W45" s="421">
        <f>IF(ISERROR(VLOOKUP(B45,Sırık!$F$8:$BP$950,63,0)),"",(VLOOKUP(B45,Sırık!$F$8:$BP$950,63,0)))</f>
        <v>0</v>
      </c>
      <c r="X45" s="426">
        <f>IF(ISERROR(VLOOKUP(B45,Uzun!$F$8:$N$996,9,0)),"",(VLOOKUP(B45,Uzun!$F$8:$N$996,9,0)))</f>
        <v>0</v>
      </c>
      <c r="Y45" s="423">
        <f>IF(ISERROR(VLOOKUP(B45,Uzun!$F$8:$O$996,10,0)),"",(VLOOKUP(B45,Uzun!$F$8:$O$996,10,0)))</f>
        <v>0</v>
      </c>
      <c r="Z45" s="430">
        <f>IF(ISERROR(VLOOKUP(B45,Disk!$F$8:$N$996,9,0)),"",(VLOOKUP(B45,Disk!$F$8:$N$996,9,0)))</f>
        <v>0</v>
      </c>
      <c r="AA45" s="425">
        <f>IF(ISERROR(VLOOKUP(B45,Disk!$F$8:$O$996,10,0)),"",(VLOOKUP(B45,Disk!$F$8:$O$996,10,0)))</f>
        <v>0</v>
      </c>
      <c r="AB45" s="422">
        <f>IF(ISERROR(VLOOKUP(B45,'4x100m.'!$E$8:$F$983,2,0)),"",(VLOOKUP(B45,'4x100m.'!$E$8:$H$983,2,0)))</f>
        <v>0</v>
      </c>
      <c r="AC45" s="423">
        <f>IF(ISERROR(VLOOKUP(B45,'4x100m.'!$E$8:$G$983,3,0)),"",(VLOOKUP(B45,'4x100m.'!$E$8:$G$983,3,0)))</f>
        <v>0</v>
      </c>
      <c r="AD45" s="428">
        <f t="shared" si="1"/>
        <v>0</v>
      </c>
      <c r="AE45" s="420">
        <f>IF(ISERROR(VLOOKUP(B45,'100m.Eng.'!$E$8:$F$991,2,0)),"",(VLOOKUP(B45,'100m.Eng.'!$E$8:$H$991,2,0)))</f>
        <v>0</v>
      </c>
      <c r="AF45" s="421">
        <f>IF(ISERROR(VLOOKUP(B45,'100m.Eng.'!$E$8:$G$991,3,0)),"",(VLOOKUP(B45,'100m.Eng.'!$E$8:$G$991,3,0)))</f>
        <v>0</v>
      </c>
      <c r="AG45" s="422">
        <f>IF(ISERROR(VLOOKUP(B45,'1500m.'!$E$8:$F$996,2,0)),"",(VLOOKUP(B45,'1500m.'!$E$8:$H$996,2,0)))</f>
        <v>0</v>
      </c>
      <c r="AH45" s="423">
        <f>IF(ISERROR(VLOOKUP(B45,'1500m.'!$E$8:$G$996,3,0)),"",(VLOOKUP(B45,'1500m.'!$E$8:$G$996,3,0)))</f>
        <v>0</v>
      </c>
      <c r="AI45" s="430">
        <f>IF(ISERROR(VLOOKUP(B45,Çekiç!$F$8:$N$996,9,0)),"",(VLOOKUP(B45,Çekiç!$F$8:$N$996,9,0)))</f>
        <v>0</v>
      </c>
      <c r="AJ45" s="425">
        <f>IF(ISERROR(VLOOKUP(B45,Çekiç!$F$8:$O$996,10,0)),"",(VLOOKUP(B45,Çekiç!$F$8:$O$996,10,0)))</f>
        <v>0</v>
      </c>
      <c r="AK45" s="426">
        <f>IF(ISERROR(VLOOKUP(B45,Üçadım!$F$8:$N$996,9,0)),"",(VLOOKUP(B45,Üçadım!$F$8:$N$996,9,0)))</f>
        <v>0</v>
      </c>
      <c r="AL45" s="423">
        <f>IF(ISERROR(VLOOKUP(B45,Üçadım!$F$8:$O$996,10,0)),"",(VLOOKUP(B45,Üçadım!$F$8:$O$996,10,0)))</f>
        <v>0</v>
      </c>
      <c r="AM45" s="429">
        <f>IF(ISERROR(VLOOKUP(B45,'4x400m.'!$E$8:$F$983,2,0)),"",(VLOOKUP(B45,'4x400m.'!$E$8:$H$983,2,0)))</f>
        <v>0</v>
      </c>
      <c r="AN45" s="421">
        <f>IF(ISERROR(VLOOKUP(B45,'4x400m.'!$E$8:$G$983,3,0)),"",(VLOOKUP(B45,'4x400m.'!$E$8:$G$983,3,0)))</f>
        <v>0</v>
      </c>
      <c r="AO45" s="428">
        <f t="shared" si="2"/>
        <v>0</v>
      </c>
      <c r="AP45" s="431">
        <f t="shared" si="3"/>
        <v>8</v>
      </c>
    </row>
    <row r="46" spans="1:42" ht="43.9" customHeight="1">
      <c r="A46" s="268" t="s">
        <v>1827</v>
      </c>
      <c r="B46" s="419" t="s">
        <v>1349</v>
      </c>
      <c r="C46" s="420" t="str">
        <f>IF(ISERROR(VLOOKUP(B46,'100m.'!$E$8:$F$991,2,0)),"",(VLOOKUP(B46,'100m.'!$E$8:$H$991,2,0)))</f>
        <v>DNS</v>
      </c>
      <c r="D46" s="421">
        <f>IF(ISERROR(VLOOKUP(B46,'100m.'!$E$8:$G$991,3,0)),"",(VLOOKUP(B46,'100m.'!$E$8:$G$991,3,0)))</f>
        <v>0</v>
      </c>
      <c r="E46" s="422">
        <f>IF(ISERROR(VLOOKUP(B46,'400m.'!$E$8:$F$1007,2,0)),"",(VLOOKUP(B46,'400m.'!$E$8:$H$1007,2,0)))</f>
        <v>0</v>
      </c>
      <c r="F46" s="423">
        <f>IF(ISERROR(VLOOKUP(B46,'400m.'!$E$8:$G$1007,3,0)),"",(VLOOKUP(B46,'400m.'!$E$8:$G$1007,3,0)))</f>
        <v>0</v>
      </c>
      <c r="G46" s="424">
        <f>IF(ISERROR(VLOOKUP(B46,'3000m.'!$E$8:$F$1000,2,0)),"",(VLOOKUP(B46,'3000m.'!$E$8:$H$1000,2,0)))</f>
        <v>0</v>
      </c>
      <c r="H46" s="425">
        <f>IF(ISERROR(VLOOKUP(B46,'3000m.'!$E$8:$G$1000,3,0)),"",(VLOOKUP(B46,'3000m.'!$E$8:$G$1000,3,0)))</f>
        <v>0</v>
      </c>
      <c r="I46" s="426">
        <f>IF(ISERROR(VLOOKUP(B46,Cirit!$F$8:$N$996,9,0)),"",(VLOOKUP(B46,Cirit!$F$8:$N$996,9,0)))</f>
        <v>0</v>
      </c>
      <c r="J46" s="423">
        <f>IF(ISERROR(VLOOKUP(B46,Cirit!$F$8:$O$996,10,0)),"",(VLOOKUP(B46,Cirit!$F$8:$O$996,10,0)))</f>
        <v>0</v>
      </c>
      <c r="K46" s="427">
        <f>IF(ISERROR(VLOOKUP(B46,Yüksek!$F$8:$BO$950,62,0)),"",(VLOOKUP(B46,Yüksek!$F$8:$BO$950,62,0)))</f>
        <v>0</v>
      </c>
      <c r="L46" s="421">
        <f>IF(ISERROR(VLOOKUP(B46,Yüksek!$F$8:$BP$950,63,0)),"",(VLOOKUP(B46,Yüksek!$F$8:$BP$950,63,0)))</f>
        <v>0</v>
      </c>
      <c r="M46" s="426">
        <f>IF(ISERROR(VLOOKUP(B46,Gülle!$F$8:$N$996,9,0)),"",(VLOOKUP(B46,Gülle!$F$8:$N$996,9,0)))</f>
        <v>0</v>
      </c>
      <c r="N46" s="423">
        <f>IF(ISERROR(VLOOKUP(B46,Gülle!$F$8:$O$996,10,0)),"",(VLOOKUP(B46,Gülle!$F$8:$O$996,10,0)))</f>
        <v>0</v>
      </c>
      <c r="O46" s="428">
        <f t="shared" si="0"/>
        <v>0</v>
      </c>
      <c r="P46" s="420">
        <f>IF(ISERROR(VLOOKUP(B46,'200m.'!$E$8:$F$999,2,0)),"",(VLOOKUP(B46,'200m.'!$E$8:$H$999,2,0)))</f>
        <v>0</v>
      </c>
      <c r="Q46" s="421">
        <f>IF(ISERROR(VLOOKUP(B46,'200m.'!$E$8:$G$999,3,0)),"",(VLOOKUP(B46,'200m.'!$E$8:$G$999,3,0)))</f>
        <v>0</v>
      </c>
      <c r="R46" s="422">
        <f>IF(ISERROR(VLOOKUP(B46,'400m.Eng.'!$E$8:$F$991,2,0)),"",(VLOOKUP(B46,'400m.Eng.'!$E$8:$H$991,2,0)))</f>
        <v>0</v>
      </c>
      <c r="S46" s="423">
        <f>IF(ISERROR(VLOOKUP(B46,'400m.Eng.'!$E$8:$G$991,3,0)),"",(VLOOKUP(B46,'400m.Eng.'!$E$8:$G$991,3,0)))</f>
        <v>0</v>
      </c>
      <c r="T46" s="429">
        <f>IF(ISERROR(VLOOKUP(B46,'800m.'!$E$8:$F$1001,2,0)),"",(VLOOKUP(B46,'800m.'!$E$8:$H$1001,2,0)))</f>
        <v>0</v>
      </c>
      <c r="U46" s="425">
        <f>IF(ISERROR(VLOOKUP(B46,'800m.'!$E$8:$G$1001,3,0)),"",(VLOOKUP(B46,'800m.'!$E$8:$G$1001,3,0)))</f>
        <v>0</v>
      </c>
      <c r="V46" s="427">
        <f>IF(ISERROR(VLOOKUP(B46,Sırık!$F$8:$BO$950,62,0)),"",(VLOOKUP(B46,Sırık!$F$8:$BO$950,62,0)))</f>
        <v>0</v>
      </c>
      <c r="W46" s="421">
        <f>IF(ISERROR(VLOOKUP(B46,Sırık!$F$8:$BP$950,63,0)),"",(VLOOKUP(B46,Sırık!$F$8:$BP$950,63,0)))</f>
        <v>0</v>
      </c>
      <c r="X46" s="426">
        <f>IF(ISERROR(VLOOKUP(B46,Uzun!$F$8:$N$996,9,0)),"",(VLOOKUP(B46,Uzun!$F$8:$N$996,9,0)))</f>
        <v>0</v>
      </c>
      <c r="Y46" s="423">
        <f>IF(ISERROR(VLOOKUP(B46,Uzun!$F$8:$O$996,10,0)),"",(VLOOKUP(B46,Uzun!$F$8:$O$996,10,0)))</f>
        <v>0</v>
      </c>
      <c r="Z46" s="430">
        <f>IF(ISERROR(VLOOKUP(B46,Disk!$F$8:$N$996,9,0)),"",(VLOOKUP(B46,Disk!$F$8:$N$996,9,0)))</f>
        <v>0</v>
      </c>
      <c r="AA46" s="425">
        <f>IF(ISERROR(VLOOKUP(B46,Disk!$F$8:$O$996,10,0)),"",(VLOOKUP(B46,Disk!$F$8:$O$996,10,0)))</f>
        <v>0</v>
      </c>
      <c r="AB46" s="422">
        <f>IF(ISERROR(VLOOKUP(B46,'4x100m.'!$E$8:$F$983,2,0)),"",(VLOOKUP(B46,'4x100m.'!$E$8:$H$983,2,0)))</f>
        <v>0</v>
      </c>
      <c r="AC46" s="423">
        <f>IF(ISERROR(VLOOKUP(B46,'4x100m.'!$E$8:$G$983,3,0)),"",(VLOOKUP(B46,'4x100m.'!$E$8:$G$983,3,0)))</f>
        <v>0</v>
      </c>
      <c r="AD46" s="428">
        <f t="shared" si="1"/>
        <v>0</v>
      </c>
      <c r="AE46" s="420">
        <f>IF(ISERROR(VLOOKUP(B46,'100m.Eng.'!$E$8:$F$991,2,0)),"",(VLOOKUP(B46,'100m.Eng.'!$E$8:$H$991,2,0)))</f>
        <v>0</v>
      </c>
      <c r="AF46" s="421">
        <f>IF(ISERROR(VLOOKUP(B46,'100m.Eng.'!$E$8:$G$991,3,0)),"",(VLOOKUP(B46,'100m.Eng.'!$E$8:$G$991,3,0)))</f>
        <v>0</v>
      </c>
      <c r="AG46" s="422">
        <f>IF(ISERROR(VLOOKUP(B46,'1500m.'!$E$8:$F$996,2,0)),"",(VLOOKUP(B46,'1500m.'!$E$8:$H$996,2,0)))</f>
        <v>0</v>
      </c>
      <c r="AH46" s="423">
        <f>IF(ISERROR(VLOOKUP(B46,'1500m.'!$E$8:$G$996,3,0)),"",(VLOOKUP(B46,'1500m.'!$E$8:$G$996,3,0)))</f>
        <v>0</v>
      </c>
      <c r="AI46" s="430">
        <f>IF(ISERROR(VLOOKUP(B46,Çekiç!$F$8:$N$996,9,0)),"",(VLOOKUP(B46,Çekiç!$F$8:$N$996,9,0)))</f>
        <v>0</v>
      </c>
      <c r="AJ46" s="425">
        <f>IF(ISERROR(VLOOKUP(B46,Çekiç!$F$8:$O$996,10,0)),"",(VLOOKUP(B46,Çekiç!$F$8:$O$996,10,0)))</f>
        <v>0</v>
      </c>
      <c r="AK46" s="426">
        <f>IF(ISERROR(VLOOKUP(B46,Üçadım!$F$8:$N$996,9,0)),"",(VLOOKUP(B46,Üçadım!$F$8:$N$996,9,0)))</f>
        <v>0</v>
      </c>
      <c r="AL46" s="423">
        <f>IF(ISERROR(VLOOKUP(B46,Üçadım!$F$8:$O$996,10,0)),"",(VLOOKUP(B46,Üçadım!$F$8:$O$996,10,0)))</f>
        <v>0</v>
      </c>
      <c r="AM46" s="429">
        <f>IF(ISERROR(VLOOKUP(B46,'4x400m.'!$E$8:$F$983,2,0)),"",(VLOOKUP(B46,'4x400m.'!$E$8:$H$983,2,0)))</f>
        <v>0</v>
      </c>
      <c r="AN46" s="421">
        <f>IF(ISERROR(VLOOKUP(B46,'4x400m.'!$E$8:$G$983,3,0)),"",(VLOOKUP(B46,'4x400m.'!$E$8:$G$983,3,0)))</f>
        <v>0</v>
      </c>
      <c r="AO46" s="428">
        <f t="shared" si="2"/>
        <v>0</v>
      </c>
      <c r="AP46" s="431">
        <f t="shared" si="3"/>
        <v>0</v>
      </c>
    </row>
    <row r="47" spans="1:42" ht="36" hidden="1" customHeight="1">
      <c r="A47" s="268">
        <v>41</v>
      </c>
      <c r="B47" s="269"/>
      <c r="C47" s="270" t="str">
        <f>IF(ISERROR(VLOOKUP(B47,'100m.'!$E$8:$F$991,2,0)),"",(VLOOKUP(B47,'100m.'!$E$8:$H$991,2,0)))</f>
        <v/>
      </c>
      <c r="D47" s="271" t="str">
        <f>IF(ISERROR(VLOOKUP(B47,'100m.'!$E$8:$G$991,3,0)),"",(VLOOKUP(B47,'100m.'!$E$8:$G$991,3,0)))</f>
        <v/>
      </c>
      <c r="E47" s="333" t="str">
        <f>IF(ISERROR(VLOOKUP(B47,'400m.'!$E$8:$F$1007,2,0)),"",(VLOOKUP(B47,'400m.'!$E$8:$H$1007,2,0)))</f>
        <v/>
      </c>
      <c r="F47" s="334" t="str">
        <f>IF(ISERROR(VLOOKUP(B47,'400m.'!$E$8:$G$1007,3,0)),"",(VLOOKUP(B47,'400m.'!$E$8:$G$1007,3,0)))</f>
        <v/>
      </c>
      <c r="G47" s="293" t="str">
        <f>IF(ISERROR(VLOOKUP(B47,'3000m.'!$E$8:$F$1000,2,0)),"",(VLOOKUP(B47,'3000m.'!$E$8:$H$1000,2,0)))</f>
        <v/>
      </c>
      <c r="H47" s="275" t="str">
        <f>IF(ISERROR(VLOOKUP(B47,'3000m.'!$E$8:$G$1000,3,0)),"",(VLOOKUP(B47,'3000m.'!$E$8:$G$1000,3,0)))</f>
        <v/>
      </c>
      <c r="I47" s="335" t="str">
        <f>IF(ISERROR(VLOOKUP(B47,Cirit!$F$8:$N$996,9,0)),"",(VLOOKUP(B47,Cirit!$F$8:$N$996,9,0)))</f>
        <v/>
      </c>
      <c r="J47" s="334" t="str">
        <f>IF(ISERROR(VLOOKUP(B47,Cirit!$F$8:$O$996,10,0)),"",(VLOOKUP(B47,Cirit!$F$8:$O$996,10,0)))</f>
        <v/>
      </c>
      <c r="K47" s="276" t="str">
        <f>IF(ISERROR(VLOOKUP(B47,Yüksek!$F$8:$BO$950,62,0)),"",(VLOOKUP(B47,Yüksek!$F$8:$BO$950,62,0)))</f>
        <v/>
      </c>
      <c r="L47" s="271" t="str">
        <f>IF(ISERROR(VLOOKUP(B47,Yüksek!$F$8:$BP$950,63,0)),"",(VLOOKUP(B47,Yüksek!$F$8:$BP$950,63,0)))</f>
        <v/>
      </c>
      <c r="M47" s="335" t="str">
        <f>IF(ISERROR(VLOOKUP(B47,Gülle!$F$8:$N$996,9,0)),"",(VLOOKUP(B47,Gülle!$F$8:$N$996,9,0)))</f>
        <v/>
      </c>
      <c r="N47" s="334" t="str">
        <f>IF(ISERROR(VLOOKUP(B47,Gülle!$F$8:$O$996,10,0)),"",(VLOOKUP(B47,Gülle!$F$8:$O$996,10,0)))</f>
        <v/>
      </c>
      <c r="O47" s="297" t="e">
        <f t="shared" ref="O47:O61" si="4">D47+F47+H47+J47+L47+N47</f>
        <v>#VALUE!</v>
      </c>
      <c r="P47" s="270" t="str">
        <f>IF(ISERROR(VLOOKUP(B47,'200m.'!$E$8:$F$999,2,0)),"",(VLOOKUP(B47,'200m.'!$E$8:$H$999,2,0)))</f>
        <v/>
      </c>
      <c r="Q47" s="271" t="str">
        <f>IF(ISERROR(VLOOKUP(B47,'200m.'!$E$8:$G$999,3,0)),"",(VLOOKUP(B47,'200m.'!$E$8:$G$999,3,0)))</f>
        <v/>
      </c>
      <c r="R47" s="333" t="str">
        <f>IF(ISERROR(VLOOKUP(B47,'400m.Eng.'!$E$8:$F$991,2,0)),"",(VLOOKUP(B47,'400m.Eng.'!$E$8:$H$991,2,0)))</f>
        <v/>
      </c>
      <c r="S47" s="334" t="str">
        <f>IF(ISERROR(VLOOKUP(B47,'400m.Eng.'!$E$8:$G$991,3,0)),"",(VLOOKUP(B47,'400m.Eng.'!$E$8:$G$991,3,0)))</f>
        <v/>
      </c>
      <c r="T47" s="294" t="str">
        <f>IF(ISERROR(VLOOKUP(B47,'800m.'!$E$8:$F$1001,2,0)),"",(VLOOKUP(B47,'800m.'!$E$8:$H$1001,2,0)))</f>
        <v/>
      </c>
      <c r="U47" s="275" t="str">
        <f>IF(ISERROR(VLOOKUP(B47,'800m.'!$E$8:$G$1001,3,0)),"",(VLOOKUP(B47,'800m.'!$E$8:$G$1001,3,0)))</f>
        <v/>
      </c>
      <c r="V47" s="276" t="str">
        <f>IF(ISERROR(VLOOKUP(B47,Sırık!$F$8:$BO$950,62,0)),"",(VLOOKUP(B47,Sırık!$F$8:$BO$950,62,0)))</f>
        <v/>
      </c>
      <c r="W47" s="271" t="str">
        <f>IF(ISERROR(VLOOKUP(B47,Sırık!$F$8:$BP$950,63,0)),"",(VLOOKUP(B47,Sırık!$F$8:$BP$950,63,0)))</f>
        <v/>
      </c>
      <c r="X47" s="335" t="str">
        <f>IF(ISERROR(VLOOKUP(B47,Uzun!$F$8:$N$996,9,0)),"",(VLOOKUP(B47,Uzun!$F$8:$N$996,9,0)))</f>
        <v/>
      </c>
      <c r="Y47" s="334" t="str">
        <f>IF(ISERROR(VLOOKUP(B47,Uzun!$F$8:$O$996,10,0)),"",(VLOOKUP(B47,Uzun!$F$8:$O$996,10,0)))</f>
        <v/>
      </c>
      <c r="Z47" s="274" t="str">
        <f>IF(ISERROR(VLOOKUP(B47,Disk!$F$8:$N$996,9,0)),"",(VLOOKUP(B47,Disk!$F$8:$N$996,9,0)))</f>
        <v/>
      </c>
      <c r="AA47" s="275" t="str">
        <f>IF(ISERROR(VLOOKUP(B47,Disk!$F$8:$O$996,10,0)),"",(VLOOKUP(B47,Disk!$F$8:$O$996,10,0)))</f>
        <v/>
      </c>
      <c r="AB47" s="333" t="str">
        <f>IF(ISERROR(VLOOKUP(B47,'4x100m.'!$E$8:$F$983,2,0)),"",(VLOOKUP(B47,'4x100m.'!$E$8:$H$983,2,0)))</f>
        <v/>
      </c>
      <c r="AC47" s="334" t="str">
        <f>IF(ISERROR(VLOOKUP(B47,'4x100m.'!$E$8:$G$983,3,0)),"",(VLOOKUP(B47,'4x100m.'!$E$8:$G$983,3,0)))</f>
        <v/>
      </c>
      <c r="AD47" s="297" t="e">
        <f t="shared" ref="AD47:AD61" si="5">Q47+S47+U47+W47+Y47+AA47+AC47</f>
        <v>#VALUE!</v>
      </c>
      <c r="AE47" s="270" t="str">
        <f>IF(ISERROR(VLOOKUP(B47,'100m.Eng.'!$E$8:$F$991,2,0)),"",(VLOOKUP(B47,'100m.Eng.'!$E$8:$H$991,2,0)))</f>
        <v/>
      </c>
      <c r="AF47" s="271" t="str">
        <f>IF(ISERROR(VLOOKUP(B47,'100m.Eng.'!$E$8:$G$991,3,0)),"",(VLOOKUP(B47,'100m.Eng.'!$E$8:$G$991,3,0)))</f>
        <v/>
      </c>
      <c r="AG47" s="333" t="str">
        <f>IF(ISERROR(VLOOKUP(B47,'1500m.'!$E$8:$F$996,2,0)),"",(VLOOKUP(B47,'1500m.'!$E$8:$H$996,2,0)))</f>
        <v/>
      </c>
      <c r="AH47" s="334" t="str">
        <f>IF(ISERROR(VLOOKUP(B47,'1500m.'!$E$8:$G$996,3,0)),"",(VLOOKUP(B47,'1500m.'!$E$8:$G$996,3,0)))</f>
        <v/>
      </c>
      <c r="AI47" s="274" t="str">
        <f>IF(ISERROR(VLOOKUP(B47,Çekiç!$F$8:$N$996,9,0)),"",(VLOOKUP(B47,Çekiç!$F$8:$N$996,9,0)))</f>
        <v/>
      </c>
      <c r="AJ47" s="275" t="str">
        <f>IF(ISERROR(VLOOKUP(B47,Çekiç!$F$8:$O$996,10,0)),"",(VLOOKUP(B47,Çekiç!$F$8:$O$996,10,0)))</f>
        <v/>
      </c>
      <c r="AK47" s="335" t="str">
        <f>IF(ISERROR(VLOOKUP(B47,Üçadım!$F$8:$N$996,9,0)),"",(VLOOKUP(B47,Üçadım!$F$8:$N$996,9,0)))</f>
        <v/>
      </c>
      <c r="AL47" s="334" t="str">
        <f>IF(ISERROR(VLOOKUP(B47,Üçadım!$F$8:$O$996,10,0)),"",(VLOOKUP(B47,Üçadım!$F$8:$O$996,10,0)))</f>
        <v/>
      </c>
      <c r="AM47" s="294" t="str">
        <f>IF(ISERROR(VLOOKUP(B47,'4x400m.'!$E$8:$F$983,2,0)),"",(VLOOKUP(B47,'4x400m.'!$E$8:$H$983,2,0)))</f>
        <v/>
      </c>
      <c r="AN47" s="271" t="str">
        <f>IF(ISERROR(VLOOKUP(B47,'4x400m.'!$E$8:$G$983,3,0)),"",(VLOOKUP(B47,'4x400m.'!$E$8:$G$983,3,0)))</f>
        <v/>
      </c>
      <c r="AO47" s="297" t="e">
        <f t="shared" ref="AO47:AO61" si="6">AF47+AH47+AJ47+AL47+AN47</f>
        <v>#VALUE!</v>
      </c>
      <c r="AP47" s="277" t="e">
        <f t="shared" ref="AP47:AP61" si="7">O47+AD47+AO47</f>
        <v>#VALUE!</v>
      </c>
    </row>
    <row r="48" spans="1:42" ht="36" hidden="1" customHeight="1">
      <c r="A48" s="268">
        <v>42</v>
      </c>
      <c r="B48" s="269"/>
      <c r="C48" s="270" t="str">
        <f>IF(ISERROR(VLOOKUP(B48,'100m.'!$E$8:$F$991,2,0)),"",(VLOOKUP(B48,'100m.'!$E$8:$H$991,2,0)))</f>
        <v/>
      </c>
      <c r="D48" s="271" t="str">
        <f>IF(ISERROR(VLOOKUP(B48,'100m.'!$E$8:$G$991,3,0)),"",(VLOOKUP(B48,'100m.'!$E$8:$G$991,3,0)))</f>
        <v/>
      </c>
      <c r="E48" s="333" t="str">
        <f>IF(ISERROR(VLOOKUP(B48,'400m.'!$E$8:$F$1007,2,0)),"",(VLOOKUP(B48,'400m.'!$E$8:$H$1007,2,0)))</f>
        <v/>
      </c>
      <c r="F48" s="334" t="str">
        <f>IF(ISERROR(VLOOKUP(B48,'400m.'!$E$8:$G$1007,3,0)),"",(VLOOKUP(B48,'400m.'!$E$8:$G$1007,3,0)))</f>
        <v/>
      </c>
      <c r="G48" s="293" t="str">
        <f>IF(ISERROR(VLOOKUP(B48,'3000m.'!$E$8:$F$1000,2,0)),"",(VLOOKUP(B48,'3000m.'!$E$8:$H$1000,2,0)))</f>
        <v/>
      </c>
      <c r="H48" s="275" t="str">
        <f>IF(ISERROR(VLOOKUP(B48,'3000m.'!$E$8:$G$1000,3,0)),"",(VLOOKUP(B48,'3000m.'!$E$8:$G$1000,3,0)))</f>
        <v/>
      </c>
      <c r="I48" s="335" t="str">
        <f>IF(ISERROR(VLOOKUP(B48,Cirit!$F$8:$N$996,9,0)),"",(VLOOKUP(B48,Cirit!$F$8:$N$996,9,0)))</f>
        <v/>
      </c>
      <c r="J48" s="334" t="str">
        <f>IF(ISERROR(VLOOKUP(B48,Cirit!$F$8:$O$996,10,0)),"",(VLOOKUP(B48,Cirit!$F$8:$O$996,10,0)))</f>
        <v/>
      </c>
      <c r="K48" s="276" t="str">
        <f>IF(ISERROR(VLOOKUP(B48,Yüksek!$F$8:$BO$950,62,0)),"",(VLOOKUP(B48,Yüksek!$F$8:$BO$950,62,0)))</f>
        <v/>
      </c>
      <c r="L48" s="271" t="str">
        <f>IF(ISERROR(VLOOKUP(B48,Yüksek!$F$8:$BP$950,63,0)),"",(VLOOKUP(B48,Yüksek!$F$8:$BP$950,63,0)))</f>
        <v/>
      </c>
      <c r="M48" s="335" t="str">
        <f>IF(ISERROR(VLOOKUP(B48,Gülle!$F$8:$N$996,9,0)),"",(VLOOKUP(B48,Gülle!$F$8:$N$996,9,0)))</f>
        <v/>
      </c>
      <c r="N48" s="334" t="str">
        <f>IF(ISERROR(VLOOKUP(B48,Gülle!$F$8:$O$996,10,0)),"",(VLOOKUP(B48,Gülle!$F$8:$O$996,10,0)))</f>
        <v/>
      </c>
      <c r="O48" s="297" t="e">
        <f t="shared" si="4"/>
        <v>#VALUE!</v>
      </c>
      <c r="P48" s="270" t="str">
        <f>IF(ISERROR(VLOOKUP(B48,'200m.'!$E$8:$F$999,2,0)),"",(VLOOKUP(B48,'200m.'!$E$8:$H$999,2,0)))</f>
        <v/>
      </c>
      <c r="Q48" s="271" t="str">
        <f>IF(ISERROR(VLOOKUP(B48,'200m.'!$E$8:$G$999,3,0)),"",(VLOOKUP(B48,'200m.'!$E$8:$G$999,3,0)))</f>
        <v/>
      </c>
      <c r="R48" s="333" t="str">
        <f>IF(ISERROR(VLOOKUP(B48,'400m.Eng.'!$E$8:$F$991,2,0)),"",(VLOOKUP(B48,'400m.Eng.'!$E$8:$H$991,2,0)))</f>
        <v/>
      </c>
      <c r="S48" s="334" t="str">
        <f>IF(ISERROR(VLOOKUP(B48,'400m.Eng.'!$E$8:$G$991,3,0)),"",(VLOOKUP(B48,'400m.Eng.'!$E$8:$G$991,3,0)))</f>
        <v/>
      </c>
      <c r="T48" s="294" t="str">
        <f>IF(ISERROR(VLOOKUP(B48,'800m.'!$E$8:$F$1001,2,0)),"",(VLOOKUP(B48,'800m.'!$E$8:$H$1001,2,0)))</f>
        <v/>
      </c>
      <c r="U48" s="275" t="str">
        <f>IF(ISERROR(VLOOKUP(B48,'800m.'!$E$8:$G$1001,3,0)),"",(VLOOKUP(B48,'800m.'!$E$8:$G$1001,3,0)))</f>
        <v/>
      </c>
      <c r="V48" s="276" t="str">
        <f>IF(ISERROR(VLOOKUP(B48,Sırık!$F$8:$BO$950,62,0)),"",(VLOOKUP(B48,Sırık!$F$8:$BO$950,62,0)))</f>
        <v/>
      </c>
      <c r="W48" s="271" t="str">
        <f>IF(ISERROR(VLOOKUP(B48,Sırık!$F$8:$BP$950,63,0)),"",(VLOOKUP(B48,Sırık!$F$8:$BP$950,63,0)))</f>
        <v/>
      </c>
      <c r="X48" s="335" t="str">
        <f>IF(ISERROR(VLOOKUP(B48,Uzun!$F$8:$N$996,9,0)),"",(VLOOKUP(B48,Uzun!$F$8:$N$996,9,0)))</f>
        <v/>
      </c>
      <c r="Y48" s="334" t="str">
        <f>IF(ISERROR(VLOOKUP(B48,Uzun!$F$8:$O$996,10,0)),"",(VLOOKUP(B48,Uzun!$F$8:$O$996,10,0)))</f>
        <v/>
      </c>
      <c r="Z48" s="274" t="str">
        <f>IF(ISERROR(VLOOKUP(B48,Disk!$F$8:$N$996,9,0)),"",(VLOOKUP(B48,Disk!$F$8:$N$996,9,0)))</f>
        <v/>
      </c>
      <c r="AA48" s="275" t="str">
        <f>IF(ISERROR(VLOOKUP(B48,Disk!$F$8:$O$996,10,0)),"",(VLOOKUP(B48,Disk!$F$8:$O$996,10,0)))</f>
        <v/>
      </c>
      <c r="AB48" s="333" t="str">
        <f>IF(ISERROR(VLOOKUP(B48,'4x100m.'!$E$8:$F$983,2,0)),"",(VLOOKUP(B48,'4x100m.'!$E$8:$H$983,2,0)))</f>
        <v/>
      </c>
      <c r="AC48" s="334" t="str">
        <f>IF(ISERROR(VLOOKUP(B48,'4x100m.'!$E$8:$G$983,3,0)),"",(VLOOKUP(B48,'4x100m.'!$E$8:$G$983,3,0)))</f>
        <v/>
      </c>
      <c r="AD48" s="297" t="e">
        <f t="shared" si="5"/>
        <v>#VALUE!</v>
      </c>
      <c r="AE48" s="270" t="str">
        <f>IF(ISERROR(VLOOKUP(B48,'100m.Eng.'!$E$8:$F$991,2,0)),"",(VLOOKUP(B48,'100m.Eng.'!$E$8:$H$991,2,0)))</f>
        <v/>
      </c>
      <c r="AF48" s="271" t="str">
        <f>IF(ISERROR(VLOOKUP(B48,'100m.Eng.'!$E$8:$G$991,3,0)),"",(VLOOKUP(B48,'100m.Eng.'!$E$8:$G$991,3,0)))</f>
        <v/>
      </c>
      <c r="AG48" s="333" t="str">
        <f>IF(ISERROR(VLOOKUP(B48,'1500m.'!$E$8:$F$996,2,0)),"",(VLOOKUP(B48,'1500m.'!$E$8:$H$996,2,0)))</f>
        <v/>
      </c>
      <c r="AH48" s="334" t="str">
        <f>IF(ISERROR(VLOOKUP(B48,'1500m.'!$E$8:$G$996,3,0)),"",(VLOOKUP(B48,'1500m.'!$E$8:$G$996,3,0)))</f>
        <v/>
      </c>
      <c r="AI48" s="274" t="str">
        <f>IF(ISERROR(VLOOKUP(B48,Çekiç!$F$8:$N$996,9,0)),"",(VLOOKUP(B48,Çekiç!$F$8:$N$996,9,0)))</f>
        <v/>
      </c>
      <c r="AJ48" s="275" t="str">
        <f>IF(ISERROR(VLOOKUP(B48,Çekiç!$F$8:$O$996,10,0)),"",(VLOOKUP(B48,Çekiç!$F$8:$O$996,10,0)))</f>
        <v/>
      </c>
      <c r="AK48" s="335" t="str">
        <f>IF(ISERROR(VLOOKUP(B48,Üçadım!$F$8:$N$996,9,0)),"",(VLOOKUP(B48,Üçadım!$F$8:$N$996,9,0)))</f>
        <v/>
      </c>
      <c r="AL48" s="334" t="str">
        <f>IF(ISERROR(VLOOKUP(B48,Üçadım!$F$8:$O$996,10,0)),"",(VLOOKUP(B48,Üçadım!$F$8:$O$996,10,0)))</f>
        <v/>
      </c>
      <c r="AM48" s="294" t="str">
        <f>IF(ISERROR(VLOOKUP(B48,'4x400m.'!$E$8:$F$983,2,0)),"",(VLOOKUP(B48,'4x400m.'!$E$8:$H$983,2,0)))</f>
        <v/>
      </c>
      <c r="AN48" s="271" t="str">
        <f>IF(ISERROR(VLOOKUP(B48,'4x400m.'!$E$8:$G$983,3,0)),"",(VLOOKUP(B48,'4x400m.'!$E$8:$G$983,3,0)))</f>
        <v/>
      </c>
      <c r="AO48" s="297" t="e">
        <f t="shared" si="6"/>
        <v>#VALUE!</v>
      </c>
      <c r="AP48" s="277" t="e">
        <f t="shared" si="7"/>
        <v>#VALUE!</v>
      </c>
    </row>
    <row r="49" spans="1:42" ht="36" hidden="1" customHeight="1">
      <c r="A49" s="268">
        <v>43</v>
      </c>
      <c r="B49" s="269"/>
      <c r="C49" s="270" t="str">
        <f>IF(ISERROR(VLOOKUP(B49,'100m.'!$E$8:$F$991,2,0)),"",(VLOOKUP(B49,'100m.'!$E$8:$H$991,2,0)))</f>
        <v/>
      </c>
      <c r="D49" s="271" t="str">
        <f>IF(ISERROR(VLOOKUP(B49,'100m.'!$E$8:$G$991,3,0)),"",(VLOOKUP(B49,'100m.'!$E$8:$G$991,3,0)))</f>
        <v/>
      </c>
      <c r="E49" s="333" t="str">
        <f>IF(ISERROR(VLOOKUP(B49,'400m.'!$E$8:$F$1007,2,0)),"",(VLOOKUP(B49,'400m.'!$E$8:$H$1007,2,0)))</f>
        <v/>
      </c>
      <c r="F49" s="334" t="str">
        <f>IF(ISERROR(VLOOKUP(B49,'400m.'!$E$8:$G$1007,3,0)),"",(VLOOKUP(B49,'400m.'!$E$8:$G$1007,3,0)))</f>
        <v/>
      </c>
      <c r="G49" s="293" t="str">
        <f>IF(ISERROR(VLOOKUP(B49,'3000m.'!$E$8:$F$1000,2,0)),"",(VLOOKUP(B49,'3000m.'!$E$8:$H$1000,2,0)))</f>
        <v/>
      </c>
      <c r="H49" s="275" t="str">
        <f>IF(ISERROR(VLOOKUP(B49,'3000m.'!$E$8:$G$1000,3,0)),"",(VLOOKUP(B49,'3000m.'!$E$8:$G$1000,3,0)))</f>
        <v/>
      </c>
      <c r="I49" s="335" t="str">
        <f>IF(ISERROR(VLOOKUP(B49,Cirit!$F$8:$N$996,9,0)),"",(VLOOKUP(B49,Cirit!$F$8:$N$996,9,0)))</f>
        <v/>
      </c>
      <c r="J49" s="334" t="str">
        <f>IF(ISERROR(VLOOKUP(B49,Cirit!$F$8:$O$996,10,0)),"",(VLOOKUP(B49,Cirit!$F$8:$O$996,10,0)))</f>
        <v/>
      </c>
      <c r="K49" s="276" t="str">
        <f>IF(ISERROR(VLOOKUP(B49,Yüksek!$F$8:$BO$950,62,0)),"",(VLOOKUP(B49,Yüksek!$F$8:$BO$950,62,0)))</f>
        <v/>
      </c>
      <c r="L49" s="271" t="str">
        <f>IF(ISERROR(VLOOKUP(B49,Yüksek!$F$8:$BP$950,63,0)),"",(VLOOKUP(B49,Yüksek!$F$8:$BP$950,63,0)))</f>
        <v/>
      </c>
      <c r="M49" s="335" t="str">
        <f>IF(ISERROR(VLOOKUP(B49,Gülle!$F$8:$N$996,9,0)),"",(VLOOKUP(B49,Gülle!$F$8:$N$996,9,0)))</f>
        <v/>
      </c>
      <c r="N49" s="334" t="str">
        <f>IF(ISERROR(VLOOKUP(B49,Gülle!$F$8:$O$996,10,0)),"",(VLOOKUP(B49,Gülle!$F$8:$O$996,10,0)))</f>
        <v/>
      </c>
      <c r="O49" s="297" t="e">
        <f t="shared" si="4"/>
        <v>#VALUE!</v>
      </c>
      <c r="P49" s="270" t="str">
        <f>IF(ISERROR(VLOOKUP(B49,'200m.'!$E$8:$F$999,2,0)),"",(VLOOKUP(B49,'200m.'!$E$8:$H$999,2,0)))</f>
        <v/>
      </c>
      <c r="Q49" s="271" t="str">
        <f>IF(ISERROR(VLOOKUP(B49,'200m.'!$E$8:$G$999,3,0)),"",(VLOOKUP(B49,'200m.'!$E$8:$G$999,3,0)))</f>
        <v/>
      </c>
      <c r="R49" s="333" t="str">
        <f>IF(ISERROR(VLOOKUP(B49,'400m.Eng.'!$E$8:$F$991,2,0)),"",(VLOOKUP(B49,'400m.Eng.'!$E$8:$H$991,2,0)))</f>
        <v/>
      </c>
      <c r="S49" s="334" t="str">
        <f>IF(ISERROR(VLOOKUP(B49,'400m.Eng.'!$E$8:$G$991,3,0)),"",(VLOOKUP(B49,'400m.Eng.'!$E$8:$G$991,3,0)))</f>
        <v/>
      </c>
      <c r="T49" s="294" t="str">
        <f>IF(ISERROR(VLOOKUP(B49,'800m.'!$E$8:$F$1001,2,0)),"",(VLOOKUP(B49,'800m.'!$E$8:$H$1001,2,0)))</f>
        <v/>
      </c>
      <c r="U49" s="275" t="str">
        <f>IF(ISERROR(VLOOKUP(B49,'800m.'!$E$8:$G$1001,3,0)),"",(VLOOKUP(B49,'800m.'!$E$8:$G$1001,3,0)))</f>
        <v/>
      </c>
      <c r="V49" s="276" t="str">
        <f>IF(ISERROR(VLOOKUP(B49,Sırık!$F$8:$BO$950,62,0)),"",(VLOOKUP(B49,Sırık!$F$8:$BO$950,62,0)))</f>
        <v/>
      </c>
      <c r="W49" s="271" t="str">
        <f>IF(ISERROR(VLOOKUP(B49,Sırık!$F$8:$BP$950,63,0)),"",(VLOOKUP(B49,Sırık!$F$8:$BP$950,63,0)))</f>
        <v/>
      </c>
      <c r="X49" s="335" t="str">
        <f>IF(ISERROR(VLOOKUP(B49,Uzun!$F$8:$N$996,9,0)),"",(VLOOKUP(B49,Uzun!$F$8:$N$996,9,0)))</f>
        <v/>
      </c>
      <c r="Y49" s="334" t="str">
        <f>IF(ISERROR(VLOOKUP(B49,Uzun!$F$8:$O$996,10,0)),"",(VLOOKUP(B49,Uzun!$F$8:$O$996,10,0)))</f>
        <v/>
      </c>
      <c r="Z49" s="274" t="str">
        <f>IF(ISERROR(VLOOKUP(B49,Disk!$F$8:$N$996,9,0)),"",(VLOOKUP(B49,Disk!$F$8:$N$996,9,0)))</f>
        <v/>
      </c>
      <c r="AA49" s="275" t="str">
        <f>IF(ISERROR(VLOOKUP(B49,Disk!$F$8:$O$996,10,0)),"",(VLOOKUP(B49,Disk!$F$8:$O$996,10,0)))</f>
        <v/>
      </c>
      <c r="AB49" s="333" t="str">
        <f>IF(ISERROR(VLOOKUP(B49,'4x100m.'!$E$8:$F$983,2,0)),"",(VLOOKUP(B49,'4x100m.'!$E$8:$H$983,2,0)))</f>
        <v/>
      </c>
      <c r="AC49" s="334" t="str">
        <f>IF(ISERROR(VLOOKUP(B49,'4x100m.'!$E$8:$G$983,3,0)),"",(VLOOKUP(B49,'4x100m.'!$E$8:$G$983,3,0)))</f>
        <v/>
      </c>
      <c r="AD49" s="297" t="e">
        <f t="shared" si="5"/>
        <v>#VALUE!</v>
      </c>
      <c r="AE49" s="270" t="str">
        <f>IF(ISERROR(VLOOKUP(B49,'100m.Eng.'!$E$8:$F$991,2,0)),"",(VLOOKUP(B49,'100m.Eng.'!$E$8:$H$991,2,0)))</f>
        <v/>
      </c>
      <c r="AF49" s="271" t="str">
        <f>IF(ISERROR(VLOOKUP(B49,'100m.Eng.'!$E$8:$G$991,3,0)),"",(VLOOKUP(B49,'100m.Eng.'!$E$8:$G$991,3,0)))</f>
        <v/>
      </c>
      <c r="AG49" s="333" t="str">
        <f>IF(ISERROR(VLOOKUP(B49,'1500m.'!$E$8:$F$996,2,0)),"",(VLOOKUP(B49,'1500m.'!$E$8:$H$996,2,0)))</f>
        <v/>
      </c>
      <c r="AH49" s="334" t="str">
        <f>IF(ISERROR(VLOOKUP(B49,'1500m.'!$E$8:$G$996,3,0)),"",(VLOOKUP(B49,'1500m.'!$E$8:$G$996,3,0)))</f>
        <v/>
      </c>
      <c r="AI49" s="274" t="str">
        <f>IF(ISERROR(VLOOKUP(B49,Çekiç!$F$8:$N$996,9,0)),"",(VLOOKUP(B49,Çekiç!$F$8:$N$996,9,0)))</f>
        <v/>
      </c>
      <c r="AJ49" s="275" t="str">
        <f>IF(ISERROR(VLOOKUP(B49,Çekiç!$F$8:$O$996,10,0)),"",(VLOOKUP(B49,Çekiç!$F$8:$O$996,10,0)))</f>
        <v/>
      </c>
      <c r="AK49" s="335" t="str">
        <f>IF(ISERROR(VLOOKUP(B49,Üçadım!$F$8:$N$996,9,0)),"",(VLOOKUP(B49,Üçadım!$F$8:$N$996,9,0)))</f>
        <v/>
      </c>
      <c r="AL49" s="334" t="str">
        <f>IF(ISERROR(VLOOKUP(B49,Üçadım!$F$8:$O$996,10,0)),"",(VLOOKUP(B49,Üçadım!$F$8:$O$996,10,0)))</f>
        <v/>
      </c>
      <c r="AM49" s="294" t="str">
        <f>IF(ISERROR(VLOOKUP(B49,'4x400m.'!$E$8:$F$983,2,0)),"",(VLOOKUP(B49,'4x400m.'!$E$8:$H$983,2,0)))</f>
        <v/>
      </c>
      <c r="AN49" s="271" t="str">
        <f>IF(ISERROR(VLOOKUP(B49,'4x400m.'!$E$8:$G$983,3,0)),"",(VLOOKUP(B49,'4x400m.'!$E$8:$G$983,3,0)))</f>
        <v/>
      </c>
      <c r="AO49" s="297" t="e">
        <f t="shared" si="6"/>
        <v>#VALUE!</v>
      </c>
      <c r="AP49" s="277" t="e">
        <f t="shared" si="7"/>
        <v>#VALUE!</v>
      </c>
    </row>
    <row r="50" spans="1:42" ht="36" hidden="1" customHeight="1">
      <c r="A50" s="268">
        <v>44</v>
      </c>
      <c r="B50" s="269"/>
      <c r="C50" s="270" t="str">
        <f>IF(ISERROR(VLOOKUP(B50,'100m.'!$E$8:$F$991,2,0)),"",(VLOOKUP(B50,'100m.'!$E$8:$H$991,2,0)))</f>
        <v/>
      </c>
      <c r="D50" s="271" t="str">
        <f>IF(ISERROR(VLOOKUP(B50,'100m.'!$E$8:$G$991,3,0)),"",(VLOOKUP(B50,'100m.'!$E$8:$G$991,3,0)))</f>
        <v/>
      </c>
      <c r="E50" s="333" t="str">
        <f>IF(ISERROR(VLOOKUP(B50,'400m.'!$E$8:$F$1007,2,0)),"",(VLOOKUP(B50,'400m.'!$E$8:$H$1007,2,0)))</f>
        <v/>
      </c>
      <c r="F50" s="334" t="str">
        <f>IF(ISERROR(VLOOKUP(B50,'400m.'!$E$8:$G$1007,3,0)),"",(VLOOKUP(B50,'400m.'!$E$8:$G$1007,3,0)))</f>
        <v/>
      </c>
      <c r="G50" s="293" t="str">
        <f>IF(ISERROR(VLOOKUP(B50,'3000m.'!$E$8:$F$1000,2,0)),"",(VLOOKUP(B50,'3000m.'!$E$8:$H$1000,2,0)))</f>
        <v/>
      </c>
      <c r="H50" s="275" t="str">
        <f>IF(ISERROR(VLOOKUP(B50,'3000m.'!$E$8:$G$1000,3,0)),"",(VLOOKUP(B50,'3000m.'!$E$8:$G$1000,3,0)))</f>
        <v/>
      </c>
      <c r="I50" s="335" t="str">
        <f>IF(ISERROR(VLOOKUP(B50,Cirit!$F$8:$N$996,9,0)),"",(VLOOKUP(B50,Cirit!$F$8:$N$996,9,0)))</f>
        <v/>
      </c>
      <c r="J50" s="334" t="str">
        <f>IF(ISERROR(VLOOKUP(B50,Cirit!$F$8:$O$996,10,0)),"",(VLOOKUP(B50,Cirit!$F$8:$O$996,10,0)))</f>
        <v/>
      </c>
      <c r="K50" s="276" t="str">
        <f>IF(ISERROR(VLOOKUP(B50,Yüksek!$F$8:$BO$950,62,0)),"",(VLOOKUP(B50,Yüksek!$F$8:$BO$950,62,0)))</f>
        <v/>
      </c>
      <c r="L50" s="271" t="str">
        <f>IF(ISERROR(VLOOKUP(B50,Yüksek!$F$8:$BP$950,63,0)),"",(VLOOKUP(B50,Yüksek!$F$8:$BP$950,63,0)))</f>
        <v/>
      </c>
      <c r="M50" s="335" t="str">
        <f>IF(ISERROR(VLOOKUP(B50,Gülle!$F$8:$N$996,9,0)),"",(VLOOKUP(B50,Gülle!$F$8:$N$996,9,0)))</f>
        <v/>
      </c>
      <c r="N50" s="334" t="str">
        <f>IF(ISERROR(VLOOKUP(B50,Gülle!$F$8:$O$996,10,0)),"",(VLOOKUP(B50,Gülle!$F$8:$O$996,10,0)))</f>
        <v/>
      </c>
      <c r="O50" s="297" t="e">
        <f t="shared" si="4"/>
        <v>#VALUE!</v>
      </c>
      <c r="P50" s="270" t="str">
        <f>IF(ISERROR(VLOOKUP(B50,'200m.'!$E$8:$F$999,2,0)),"",(VLOOKUP(B50,'200m.'!$E$8:$H$999,2,0)))</f>
        <v/>
      </c>
      <c r="Q50" s="271" t="str">
        <f>IF(ISERROR(VLOOKUP(B50,'200m.'!$E$8:$G$999,3,0)),"",(VLOOKUP(B50,'200m.'!$E$8:$G$999,3,0)))</f>
        <v/>
      </c>
      <c r="R50" s="333" t="str">
        <f>IF(ISERROR(VLOOKUP(B50,'400m.Eng.'!$E$8:$F$991,2,0)),"",(VLOOKUP(B50,'400m.Eng.'!$E$8:$H$991,2,0)))</f>
        <v/>
      </c>
      <c r="S50" s="334" t="str">
        <f>IF(ISERROR(VLOOKUP(B50,'400m.Eng.'!$E$8:$G$991,3,0)),"",(VLOOKUP(B50,'400m.Eng.'!$E$8:$G$991,3,0)))</f>
        <v/>
      </c>
      <c r="T50" s="294" t="str">
        <f>IF(ISERROR(VLOOKUP(B50,'800m.'!$E$8:$F$1001,2,0)),"",(VLOOKUP(B50,'800m.'!$E$8:$H$1001,2,0)))</f>
        <v/>
      </c>
      <c r="U50" s="275" t="str">
        <f>IF(ISERROR(VLOOKUP(B50,'800m.'!$E$8:$G$1001,3,0)),"",(VLOOKUP(B50,'800m.'!$E$8:$G$1001,3,0)))</f>
        <v/>
      </c>
      <c r="V50" s="276" t="str">
        <f>IF(ISERROR(VLOOKUP(B50,Sırık!$F$8:$BO$950,62,0)),"",(VLOOKUP(B50,Sırık!$F$8:$BO$950,62,0)))</f>
        <v/>
      </c>
      <c r="W50" s="271" t="str">
        <f>IF(ISERROR(VLOOKUP(B50,Sırık!$F$8:$BP$950,63,0)),"",(VLOOKUP(B50,Sırık!$F$8:$BP$950,63,0)))</f>
        <v/>
      </c>
      <c r="X50" s="335" t="str">
        <f>IF(ISERROR(VLOOKUP(B50,Uzun!$F$8:$N$996,9,0)),"",(VLOOKUP(B50,Uzun!$F$8:$N$996,9,0)))</f>
        <v/>
      </c>
      <c r="Y50" s="334" t="str">
        <f>IF(ISERROR(VLOOKUP(B50,Uzun!$F$8:$O$996,10,0)),"",(VLOOKUP(B50,Uzun!$F$8:$O$996,10,0)))</f>
        <v/>
      </c>
      <c r="Z50" s="274" t="str">
        <f>IF(ISERROR(VLOOKUP(B50,Disk!$F$8:$N$996,9,0)),"",(VLOOKUP(B50,Disk!$F$8:$N$996,9,0)))</f>
        <v/>
      </c>
      <c r="AA50" s="275" t="str">
        <f>IF(ISERROR(VLOOKUP(B50,Disk!$F$8:$O$996,10,0)),"",(VLOOKUP(B50,Disk!$F$8:$O$996,10,0)))</f>
        <v/>
      </c>
      <c r="AB50" s="333" t="str">
        <f>IF(ISERROR(VLOOKUP(B50,'4x100m.'!$E$8:$F$983,2,0)),"",(VLOOKUP(B50,'4x100m.'!$E$8:$H$983,2,0)))</f>
        <v/>
      </c>
      <c r="AC50" s="334" t="str">
        <f>IF(ISERROR(VLOOKUP(B50,'4x100m.'!$E$8:$G$983,3,0)),"",(VLOOKUP(B50,'4x100m.'!$E$8:$G$983,3,0)))</f>
        <v/>
      </c>
      <c r="AD50" s="297" t="e">
        <f t="shared" si="5"/>
        <v>#VALUE!</v>
      </c>
      <c r="AE50" s="270" t="str">
        <f>IF(ISERROR(VLOOKUP(B50,'100m.Eng.'!$E$8:$F$991,2,0)),"",(VLOOKUP(B50,'100m.Eng.'!$E$8:$H$991,2,0)))</f>
        <v/>
      </c>
      <c r="AF50" s="271" t="str">
        <f>IF(ISERROR(VLOOKUP(B50,'100m.Eng.'!$E$8:$G$991,3,0)),"",(VLOOKUP(B50,'100m.Eng.'!$E$8:$G$991,3,0)))</f>
        <v/>
      </c>
      <c r="AG50" s="333" t="str">
        <f>IF(ISERROR(VLOOKUP(B50,'1500m.'!$E$8:$F$996,2,0)),"",(VLOOKUP(B50,'1500m.'!$E$8:$H$996,2,0)))</f>
        <v/>
      </c>
      <c r="AH50" s="334" t="str">
        <f>IF(ISERROR(VLOOKUP(B50,'1500m.'!$E$8:$G$996,3,0)),"",(VLOOKUP(B50,'1500m.'!$E$8:$G$996,3,0)))</f>
        <v/>
      </c>
      <c r="AI50" s="274" t="str">
        <f>IF(ISERROR(VLOOKUP(B50,Çekiç!$F$8:$N$996,9,0)),"",(VLOOKUP(B50,Çekiç!$F$8:$N$996,9,0)))</f>
        <v/>
      </c>
      <c r="AJ50" s="275" t="str">
        <f>IF(ISERROR(VLOOKUP(B50,Çekiç!$F$8:$O$996,10,0)),"",(VLOOKUP(B50,Çekiç!$F$8:$O$996,10,0)))</f>
        <v/>
      </c>
      <c r="AK50" s="335" t="str">
        <f>IF(ISERROR(VLOOKUP(B50,Üçadım!$F$8:$N$996,9,0)),"",(VLOOKUP(B50,Üçadım!$F$8:$N$996,9,0)))</f>
        <v/>
      </c>
      <c r="AL50" s="334" t="str">
        <f>IF(ISERROR(VLOOKUP(B50,Üçadım!$F$8:$O$996,10,0)),"",(VLOOKUP(B50,Üçadım!$F$8:$O$996,10,0)))</f>
        <v/>
      </c>
      <c r="AM50" s="294" t="str">
        <f>IF(ISERROR(VLOOKUP(B50,'4x400m.'!$E$8:$F$983,2,0)),"",(VLOOKUP(B50,'4x400m.'!$E$8:$H$983,2,0)))</f>
        <v/>
      </c>
      <c r="AN50" s="271" t="str">
        <f>IF(ISERROR(VLOOKUP(B50,'4x400m.'!$E$8:$G$983,3,0)),"",(VLOOKUP(B50,'4x400m.'!$E$8:$G$983,3,0)))</f>
        <v/>
      </c>
      <c r="AO50" s="297" t="e">
        <f t="shared" si="6"/>
        <v>#VALUE!</v>
      </c>
      <c r="AP50" s="277" t="e">
        <f t="shared" si="7"/>
        <v>#VALUE!</v>
      </c>
    </row>
    <row r="51" spans="1:42" ht="36" hidden="1" customHeight="1">
      <c r="A51" s="268">
        <v>45</v>
      </c>
      <c r="B51" s="269"/>
      <c r="C51" s="270" t="str">
        <f>IF(ISERROR(VLOOKUP(B51,'100m.'!$E$8:$F$991,2,0)),"",(VLOOKUP(B51,'100m.'!$E$8:$H$991,2,0)))</f>
        <v/>
      </c>
      <c r="D51" s="271" t="str">
        <f>IF(ISERROR(VLOOKUP(B51,'100m.'!$E$8:$G$991,3,0)),"",(VLOOKUP(B51,'100m.'!$E$8:$G$991,3,0)))</f>
        <v/>
      </c>
      <c r="E51" s="333" t="str">
        <f>IF(ISERROR(VLOOKUP(B51,'400m.'!$E$8:$F$1007,2,0)),"",(VLOOKUP(B51,'400m.'!$E$8:$H$1007,2,0)))</f>
        <v/>
      </c>
      <c r="F51" s="334" t="str">
        <f>IF(ISERROR(VLOOKUP(B51,'400m.'!$E$8:$G$1007,3,0)),"",(VLOOKUP(B51,'400m.'!$E$8:$G$1007,3,0)))</f>
        <v/>
      </c>
      <c r="G51" s="293" t="str">
        <f>IF(ISERROR(VLOOKUP(B51,'3000m.'!$E$8:$F$1000,2,0)),"",(VLOOKUP(B51,'3000m.'!$E$8:$H$1000,2,0)))</f>
        <v/>
      </c>
      <c r="H51" s="275" t="str">
        <f>IF(ISERROR(VLOOKUP(B51,'3000m.'!$E$8:$G$1000,3,0)),"",(VLOOKUP(B51,'3000m.'!$E$8:$G$1000,3,0)))</f>
        <v/>
      </c>
      <c r="I51" s="335" t="str">
        <f>IF(ISERROR(VLOOKUP(B51,Cirit!$F$8:$N$996,9,0)),"",(VLOOKUP(B51,Cirit!$F$8:$N$996,9,0)))</f>
        <v/>
      </c>
      <c r="J51" s="334" t="str">
        <f>IF(ISERROR(VLOOKUP(B51,Cirit!$F$8:$O$996,10,0)),"",(VLOOKUP(B51,Cirit!$F$8:$O$996,10,0)))</f>
        <v/>
      </c>
      <c r="K51" s="276" t="str">
        <f>IF(ISERROR(VLOOKUP(B51,Yüksek!$F$8:$BO$950,62,0)),"",(VLOOKUP(B51,Yüksek!$F$8:$BO$950,62,0)))</f>
        <v/>
      </c>
      <c r="L51" s="271" t="str">
        <f>IF(ISERROR(VLOOKUP(B51,Yüksek!$F$8:$BP$950,63,0)),"",(VLOOKUP(B51,Yüksek!$F$8:$BP$950,63,0)))</f>
        <v/>
      </c>
      <c r="M51" s="335" t="str">
        <f>IF(ISERROR(VLOOKUP(B51,Gülle!$F$8:$N$996,9,0)),"",(VLOOKUP(B51,Gülle!$F$8:$N$996,9,0)))</f>
        <v/>
      </c>
      <c r="N51" s="334" t="str">
        <f>IF(ISERROR(VLOOKUP(B51,Gülle!$F$8:$O$996,10,0)),"",(VLOOKUP(B51,Gülle!$F$8:$O$996,10,0)))</f>
        <v/>
      </c>
      <c r="O51" s="297" t="e">
        <f t="shared" si="4"/>
        <v>#VALUE!</v>
      </c>
      <c r="P51" s="270" t="str">
        <f>IF(ISERROR(VLOOKUP(B51,'200m.'!$E$8:$F$999,2,0)),"",(VLOOKUP(B51,'200m.'!$E$8:$H$999,2,0)))</f>
        <v/>
      </c>
      <c r="Q51" s="271" t="str">
        <f>IF(ISERROR(VLOOKUP(B51,'200m.'!$E$8:$G$999,3,0)),"",(VLOOKUP(B51,'200m.'!$E$8:$G$999,3,0)))</f>
        <v/>
      </c>
      <c r="R51" s="333" t="str">
        <f>IF(ISERROR(VLOOKUP(B51,'400m.Eng.'!$E$8:$F$991,2,0)),"",(VLOOKUP(B51,'400m.Eng.'!$E$8:$H$991,2,0)))</f>
        <v/>
      </c>
      <c r="S51" s="334" t="str">
        <f>IF(ISERROR(VLOOKUP(B51,'400m.Eng.'!$E$8:$G$991,3,0)),"",(VLOOKUP(B51,'400m.Eng.'!$E$8:$G$991,3,0)))</f>
        <v/>
      </c>
      <c r="T51" s="294" t="str">
        <f>IF(ISERROR(VLOOKUP(B51,'800m.'!$E$8:$F$1001,2,0)),"",(VLOOKUP(B51,'800m.'!$E$8:$H$1001,2,0)))</f>
        <v/>
      </c>
      <c r="U51" s="275" t="str">
        <f>IF(ISERROR(VLOOKUP(B51,'800m.'!$E$8:$G$1001,3,0)),"",(VLOOKUP(B51,'800m.'!$E$8:$G$1001,3,0)))</f>
        <v/>
      </c>
      <c r="V51" s="276" t="str">
        <f>IF(ISERROR(VLOOKUP(B51,Sırık!$F$8:$BO$950,62,0)),"",(VLOOKUP(B51,Sırık!$F$8:$BO$950,62,0)))</f>
        <v/>
      </c>
      <c r="W51" s="271" t="str">
        <f>IF(ISERROR(VLOOKUP(B51,Sırık!$F$8:$BP$950,63,0)),"",(VLOOKUP(B51,Sırık!$F$8:$BP$950,63,0)))</f>
        <v/>
      </c>
      <c r="X51" s="335" t="str">
        <f>IF(ISERROR(VLOOKUP(B51,Uzun!$F$8:$N$996,9,0)),"",(VLOOKUP(B51,Uzun!$F$8:$N$996,9,0)))</f>
        <v/>
      </c>
      <c r="Y51" s="334" t="str">
        <f>IF(ISERROR(VLOOKUP(B51,Uzun!$F$8:$O$996,10,0)),"",(VLOOKUP(B51,Uzun!$F$8:$O$996,10,0)))</f>
        <v/>
      </c>
      <c r="Z51" s="274" t="str">
        <f>IF(ISERROR(VLOOKUP(B51,Disk!$F$8:$N$996,9,0)),"",(VLOOKUP(B51,Disk!$F$8:$N$996,9,0)))</f>
        <v/>
      </c>
      <c r="AA51" s="275" t="str">
        <f>IF(ISERROR(VLOOKUP(B51,Disk!$F$8:$O$996,10,0)),"",(VLOOKUP(B51,Disk!$F$8:$O$996,10,0)))</f>
        <v/>
      </c>
      <c r="AB51" s="333" t="str">
        <f>IF(ISERROR(VLOOKUP(B51,'4x100m.'!$E$8:$F$983,2,0)),"",(VLOOKUP(B51,'4x100m.'!$E$8:$H$983,2,0)))</f>
        <v/>
      </c>
      <c r="AC51" s="334" t="str">
        <f>IF(ISERROR(VLOOKUP(B51,'4x100m.'!$E$8:$G$983,3,0)),"",(VLOOKUP(B51,'4x100m.'!$E$8:$G$983,3,0)))</f>
        <v/>
      </c>
      <c r="AD51" s="297" t="e">
        <f t="shared" si="5"/>
        <v>#VALUE!</v>
      </c>
      <c r="AE51" s="270" t="str">
        <f>IF(ISERROR(VLOOKUP(B51,'100m.Eng.'!$E$8:$F$991,2,0)),"",(VLOOKUP(B51,'100m.Eng.'!$E$8:$H$991,2,0)))</f>
        <v/>
      </c>
      <c r="AF51" s="271" t="str">
        <f>IF(ISERROR(VLOOKUP(B51,'100m.Eng.'!$E$8:$G$991,3,0)),"",(VLOOKUP(B51,'100m.Eng.'!$E$8:$G$991,3,0)))</f>
        <v/>
      </c>
      <c r="AG51" s="333" t="str">
        <f>IF(ISERROR(VLOOKUP(B51,'1500m.'!$E$8:$F$996,2,0)),"",(VLOOKUP(B51,'1500m.'!$E$8:$H$996,2,0)))</f>
        <v/>
      </c>
      <c r="AH51" s="334" t="str">
        <f>IF(ISERROR(VLOOKUP(B51,'1500m.'!$E$8:$G$996,3,0)),"",(VLOOKUP(B51,'1500m.'!$E$8:$G$996,3,0)))</f>
        <v/>
      </c>
      <c r="AI51" s="274" t="str">
        <f>IF(ISERROR(VLOOKUP(B51,Çekiç!$F$8:$N$996,9,0)),"",(VLOOKUP(B51,Çekiç!$F$8:$N$996,9,0)))</f>
        <v/>
      </c>
      <c r="AJ51" s="275" t="str">
        <f>IF(ISERROR(VLOOKUP(B51,Çekiç!$F$8:$O$996,10,0)),"",(VLOOKUP(B51,Çekiç!$F$8:$O$996,10,0)))</f>
        <v/>
      </c>
      <c r="AK51" s="335" t="str">
        <f>IF(ISERROR(VLOOKUP(B51,Üçadım!$F$8:$N$996,9,0)),"",(VLOOKUP(B51,Üçadım!$F$8:$N$996,9,0)))</f>
        <v/>
      </c>
      <c r="AL51" s="334" t="str">
        <f>IF(ISERROR(VLOOKUP(B51,Üçadım!$F$8:$O$996,10,0)),"",(VLOOKUP(B51,Üçadım!$F$8:$O$996,10,0)))</f>
        <v/>
      </c>
      <c r="AM51" s="294" t="str">
        <f>IF(ISERROR(VLOOKUP(B51,'4x400m.'!$E$8:$F$983,2,0)),"",(VLOOKUP(B51,'4x400m.'!$E$8:$H$983,2,0)))</f>
        <v/>
      </c>
      <c r="AN51" s="271" t="str">
        <f>IF(ISERROR(VLOOKUP(B51,'4x400m.'!$E$8:$G$983,3,0)),"",(VLOOKUP(B51,'4x400m.'!$E$8:$G$983,3,0)))</f>
        <v/>
      </c>
      <c r="AO51" s="297" t="e">
        <f t="shared" si="6"/>
        <v>#VALUE!</v>
      </c>
      <c r="AP51" s="277" t="e">
        <f t="shared" si="7"/>
        <v>#VALUE!</v>
      </c>
    </row>
    <row r="52" spans="1:42" ht="36" hidden="1" customHeight="1">
      <c r="A52" s="268">
        <v>46</v>
      </c>
      <c r="B52" s="269"/>
      <c r="C52" s="270" t="str">
        <f>IF(ISERROR(VLOOKUP(B52,'100m.'!$E$8:$F$991,2,0)),"",(VLOOKUP(B52,'100m.'!$E$8:$H$991,2,0)))</f>
        <v/>
      </c>
      <c r="D52" s="271" t="str">
        <f>IF(ISERROR(VLOOKUP(B52,'100m.'!$E$8:$G$991,3,0)),"",(VLOOKUP(B52,'100m.'!$E$8:$G$991,3,0)))</f>
        <v/>
      </c>
      <c r="E52" s="333" t="str">
        <f>IF(ISERROR(VLOOKUP(B52,'400m.'!$E$8:$F$1007,2,0)),"",(VLOOKUP(B52,'400m.'!$E$8:$H$1007,2,0)))</f>
        <v/>
      </c>
      <c r="F52" s="334" t="str">
        <f>IF(ISERROR(VLOOKUP(B52,'400m.'!$E$8:$G$1007,3,0)),"",(VLOOKUP(B52,'400m.'!$E$8:$G$1007,3,0)))</f>
        <v/>
      </c>
      <c r="G52" s="293" t="str">
        <f>IF(ISERROR(VLOOKUP(B52,'3000m.'!$E$8:$F$1000,2,0)),"",(VLOOKUP(B52,'3000m.'!$E$8:$H$1000,2,0)))</f>
        <v/>
      </c>
      <c r="H52" s="275" t="str">
        <f>IF(ISERROR(VLOOKUP(B52,'3000m.'!$E$8:$G$1000,3,0)),"",(VLOOKUP(B52,'3000m.'!$E$8:$G$1000,3,0)))</f>
        <v/>
      </c>
      <c r="I52" s="335" t="str">
        <f>IF(ISERROR(VLOOKUP(B52,Cirit!$F$8:$N$996,9,0)),"",(VLOOKUP(B52,Cirit!$F$8:$N$996,9,0)))</f>
        <v/>
      </c>
      <c r="J52" s="334" t="str">
        <f>IF(ISERROR(VLOOKUP(B52,Cirit!$F$8:$O$996,10,0)),"",(VLOOKUP(B52,Cirit!$F$8:$O$996,10,0)))</f>
        <v/>
      </c>
      <c r="K52" s="276" t="str">
        <f>IF(ISERROR(VLOOKUP(B52,Yüksek!$F$8:$BO$950,62,0)),"",(VLOOKUP(B52,Yüksek!$F$8:$BO$950,62,0)))</f>
        <v/>
      </c>
      <c r="L52" s="271" t="str">
        <f>IF(ISERROR(VLOOKUP(B52,Yüksek!$F$8:$BP$950,63,0)),"",(VLOOKUP(B52,Yüksek!$F$8:$BP$950,63,0)))</f>
        <v/>
      </c>
      <c r="M52" s="335" t="str">
        <f>IF(ISERROR(VLOOKUP(B52,Gülle!$F$8:$N$996,9,0)),"",(VLOOKUP(B52,Gülle!$F$8:$N$996,9,0)))</f>
        <v/>
      </c>
      <c r="N52" s="334" t="str">
        <f>IF(ISERROR(VLOOKUP(B52,Gülle!$F$8:$O$996,10,0)),"",(VLOOKUP(B52,Gülle!$F$8:$O$996,10,0)))</f>
        <v/>
      </c>
      <c r="O52" s="297" t="e">
        <f t="shared" si="4"/>
        <v>#VALUE!</v>
      </c>
      <c r="P52" s="270" t="str">
        <f>IF(ISERROR(VLOOKUP(B52,'200m.'!$E$8:$F$999,2,0)),"",(VLOOKUP(B52,'200m.'!$E$8:$H$999,2,0)))</f>
        <v/>
      </c>
      <c r="Q52" s="271" t="str">
        <f>IF(ISERROR(VLOOKUP(B52,'200m.'!$E$8:$G$999,3,0)),"",(VLOOKUP(B52,'200m.'!$E$8:$G$999,3,0)))</f>
        <v/>
      </c>
      <c r="R52" s="333" t="str">
        <f>IF(ISERROR(VLOOKUP(B52,'400m.Eng.'!$E$8:$F$991,2,0)),"",(VLOOKUP(B52,'400m.Eng.'!$E$8:$H$991,2,0)))</f>
        <v/>
      </c>
      <c r="S52" s="334" t="str">
        <f>IF(ISERROR(VLOOKUP(B52,'400m.Eng.'!$E$8:$G$991,3,0)),"",(VLOOKUP(B52,'400m.Eng.'!$E$8:$G$991,3,0)))</f>
        <v/>
      </c>
      <c r="T52" s="294" t="str">
        <f>IF(ISERROR(VLOOKUP(B52,'800m.'!$E$8:$F$1001,2,0)),"",(VLOOKUP(B52,'800m.'!$E$8:$H$1001,2,0)))</f>
        <v/>
      </c>
      <c r="U52" s="275" t="str">
        <f>IF(ISERROR(VLOOKUP(B52,'800m.'!$E$8:$G$1001,3,0)),"",(VLOOKUP(B52,'800m.'!$E$8:$G$1001,3,0)))</f>
        <v/>
      </c>
      <c r="V52" s="276" t="str">
        <f>IF(ISERROR(VLOOKUP(B52,Sırık!$F$8:$BO$950,62,0)),"",(VLOOKUP(B52,Sırık!$F$8:$BO$950,62,0)))</f>
        <v/>
      </c>
      <c r="W52" s="271" t="str">
        <f>IF(ISERROR(VLOOKUP(B52,Sırık!$F$8:$BP$950,63,0)),"",(VLOOKUP(B52,Sırık!$F$8:$BP$950,63,0)))</f>
        <v/>
      </c>
      <c r="X52" s="335" t="str">
        <f>IF(ISERROR(VLOOKUP(B52,Uzun!$F$8:$N$996,9,0)),"",(VLOOKUP(B52,Uzun!$F$8:$N$996,9,0)))</f>
        <v/>
      </c>
      <c r="Y52" s="334" t="str">
        <f>IF(ISERROR(VLOOKUP(B52,Uzun!$F$8:$O$996,10,0)),"",(VLOOKUP(B52,Uzun!$F$8:$O$996,10,0)))</f>
        <v/>
      </c>
      <c r="Z52" s="274" t="str">
        <f>IF(ISERROR(VLOOKUP(B52,Disk!$F$8:$N$996,9,0)),"",(VLOOKUP(B52,Disk!$F$8:$N$996,9,0)))</f>
        <v/>
      </c>
      <c r="AA52" s="275" t="str">
        <f>IF(ISERROR(VLOOKUP(B52,Disk!$F$8:$O$996,10,0)),"",(VLOOKUP(B52,Disk!$F$8:$O$996,10,0)))</f>
        <v/>
      </c>
      <c r="AB52" s="333" t="str">
        <f>IF(ISERROR(VLOOKUP(B52,'4x100m.'!$E$8:$F$983,2,0)),"",(VLOOKUP(B52,'4x100m.'!$E$8:$H$983,2,0)))</f>
        <v/>
      </c>
      <c r="AC52" s="334" t="str">
        <f>IF(ISERROR(VLOOKUP(B52,'4x100m.'!$E$8:$G$983,3,0)),"",(VLOOKUP(B52,'4x100m.'!$E$8:$G$983,3,0)))</f>
        <v/>
      </c>
      <c r="AD52" s="297" t="e">
        <f t="shared" si="5"/>
        <v>#VALUE!</v>
      </c>
      <c r="AE52" s="270" t="str">
        <f>IF(ISERROR(VLOOKUP(B52,'100m.Eng.'!$E$8:$F$991,2,0)),"",(VLOOKUP(B52,'100m.Eng.'!$E$8:$H$991,2,0)))</f>
        <v/>
      </c>
      <c r="AF52" s="271" t="str">
        <f>IF(ISERROR(VLOOKUP(B52,'100m.Eng.'!$E$8:$G$991,3,0)),"",(VLOOKUP(B52,'100m.Eng.'!$E$8:$G$991,3,0)))</f>
        <v/>
      </c>
      <c r="AG52" s="333" t="str">
        <f>IF(ISERROR(VLOOKUP(B52,'1500m.'!$E$8:$F$996,2,0)),"",(VLOOKUP(B52,'1500m.'!$E$8:$H$996,2,0)))</f>
        <v/>
      </c>
      <c r="AH52" s="334" t="str">
        <f>IF(ISERROR(VLOOKUP(B52,'1500m.'!$E$8:$G$996,3,0)),"",(VLOOKUP(B52,'1500m.'!$E$8:$G$996,3,0)))</f>
        <v/>
      </c>
      <c r="AI52" s="274" t="str">
        <f>IF(ISERROR(VLOOKUP(B52,Çekiç!$F$8:$N$996,9,0)),"",(VLOOKUP(B52,Çekiç!$F$8:$N$996,9,0)))</f>
        <v/>
      </c>
      <c r="AJ52" s="275" t="str">
        <f>IF(ISERROR(VLOOKUP(B52,Çekiç!$F$8:$O$996,10,0)),"",(VLOOKUP(B52,Çekiç!$F$8:$O$996,10,0)))</f>
        <v/>
      </c>
      <c r="AK52" s="335" t="str">
        <f>IF(ISERROR(VLOOKUP(B52,Üçadım!$F$8:$N$996,9,0)),"",(VLOOKUP(B52,Üçadım!$F$8:$N$996,9,0)))</f>
        <v/>
      </c>
      <c r="AL52" s="334" t="str">
        <f>IF(ISERROR(VLOOKUP(B52,Üçadım!$F$8:$O$996,10,0)),"",(VLOOKUP(B52,Üçadım!$F$8:$O$996,10,0)))</f>
        <v/>
      </c>
      <c r="AM52" s="294" t="str">
        <f>IF(ISERROR(VLOOKUP(B52,'4x400m.'!$E$8:$F$983,2,0)),"",(VLOOKUP(B52,'4x400m.'!$E$8:$H$983,2,0)))</f>
        <v/>
      </c>
      <c r="AN52" s="271" t="str">
        <f>IF(ISERROR(VLOOKUP(B52,'4x400m.'!$E$8:$G$983,3,0)),"",(VLOOKUP(B52,'4x400m.'!$E$8:$G$983,3,0)))</f>
        <v/>
      </c>
      <c r="AO52" s="297" t="e">
        <f t="shared" si="6"/>
        <v>#VALUE!</v>
      </c>
      <c r="AP52" s="277" t="e">
        <f t="shared" si="7"/>
        <v>#VALUE!</v>
      </c>
    </row>
    <row r="53" spans="1:42" ht="36" hidden="1" customHeight="1">
      <c r="A53" s="268">
        <v>47</v>
      </c>
      <c r="B53" s="269"/>
      <c r="C53" s="270" t="str">
        <f>IF(ISERROR(VLOOKUP(B53,'100m.'!$E$8:$F$991,2,0)),"",(VLOOKUP(B53,'100m.'!$E$8:$H$991,2,0)))</f>
        <v/>
      </c>
      <c r="D53" s="271" t="str">
        <f>IF(ISERROR(VLOOKUP(B53,'100m.'!$E$8:$G$991,3,0)),"",(VLOOKUP(B53,'100m.'!$E$8:$G$991,3,0)))</f>
        <v/>
      </c>
      <c r="E53" s="333" t="str">
        <f>IF(ISERROR(VLOOKUP(B53,'400m.'!$E$8:$F$1007,2,0)),"",(VLOOKUP(B53,'400m.'!$E$8:$H$1007,2,0)))</f>
        <v/>
      </c>
      <c r="F53" s="334" t="str">
        <f>IF(ISERROR(VLOOKUP(B53,'400m.'!$E$8:$G$1007,3,0)),"",(VLOOKUP(B53,'400m.'!$E$8:$G$1007,3,0)))</f>
        <v/>
      </c>
      <c r="G53" s="293" t="str">
        <f>IF(ISERROR(VLOOKUP(B53,'3000m.'!$E$8:$F$1000,2,0)),"",(VLOOKUP(B53,'3000m.'!$E$8:$H$1000,2,0)))</f>
        <v/>
      </c>
      <c r="H53" s="275" t="str">
        <f>IF(ISERROR(VLOOKUP(B53,'3000m.'!$E$8:$G$1000,3,0)),"",(VLOOKUP(B53,'3000m.'!$E$8:$G$1000,3,0)))</f>
        <v/>
      </c>
      <c r="I53" s="335" t="str">
        <f>IF(ISERROR(VLOOKUP(B53,Cirit!$F$8:$N$996,9,0)),"",(VLOOKUP(B53,Cirit!$F$8:$N$996,9,0)))</f>
        <v/>
      </c>
      <c r="J53" s="334" t="str">
        <f>IF(ISERROR(VLOOKUP(B53,Cirit!$F$8:$O$996,10,0)),"",(VLOOKUP(B53,Cirit!$F$8:$O$996,10,0)))</f>
        <v/>
      </c>
      <c r="K53" s="276" t="str">
        <f>IF(ISERROR(VLOOKUP(B53,Yüksek!$F$8:$BO$950,62,0)),"",(VLOOKUP(B53,Yüksek!$F$8:$BO$950,62,0)))</f>
        <v/>
      </c>
      <c r="L53" s="271" t="str">
        <f>IF(ISERROR(VLOOKUP(B53,Yüksek!$F$8:$BP$950,63,0)),"",(VLOOKUP(B53,Yüksek!$F$8:$BP$950,63,0)))</f>
        <v/>
      </c>
      <c r="M53" s="335" t="str">
        <f>IF(ISERROR(VLOOKUP(B53,Gülle!$F$8:$N$996,9,0)),"",(VLOOKUP(B53,Gülle!$F$8:$N$996,9,0)))</f>
        <v/>
      </c>
      <c r="N53" s="334" t="str">
        <f>IF(ISERROR(VLOOKUP(B53,Gülle!$F$8:$O$996,10,0)),"",(VLOOKUP(B53,Gülle!$F$8:$O$996,10,0)))</f>
        <v/>
      </c>
      <c r="O53" s="297" t="e">
        <f t="shared" si="4"/>
        <v>#VALUE!</v>
      </c>
      <c r="P53" s="270" t="str">
        <f>IF(ISERROR(VLOOKUP(B53,'200m.'!$E$8:$F$999,2,0)),"",(VLOOKUP(B53,'200m.'!$E$8:$H$999,2,0)))</f>
        <v/>
      </c>
      <c r="Q53" s="271" t="str">
        <f>IF(ISERROR(VLOOKUP(B53,'200m.'!$E$8:$G$999,3,0)),"",(VLOOKUP(B53,'200m.'!$E$8:$G$999,3,0)))</f>
        <v/>
      </c>
      <c r="R53" s="333" t="str">
        <f>IF(ISERROR(VLOOKUP(B53,'400m.Eng.'!$E$8:$F$991,2,0)),"",(VLOOKUP(B53,'400m.Eng.'!$E$8:$H$991,2,0)))</f>
        <v/>
      </c>
      <c r="S53" s="334" t="str">
        <f>IF(ISERROR(VLOOKUP(B53,'400m.Eng.'!$E$8:$G$991,3,0)),"",(VLOOKUP(B53,'400m.Eng.'!$E$8:$G$991,3,0)))</f>
        <v/>
      </c>
      <c r="T53" s="294" t="str">
        <f>IF(ISERROR(VLOOKUP(B53,'800m.'!$E$8:$F$1001,2,0)),"",(VLOOKUP(B53,'800m.'!$E$8:$H$1001,2,0)))</f>
        <v/>
      </c>
      <c r="U53" s="275" t="str">
        <f>IF(ISERROR(VLOOKUP(B53,'800m.'!$E$8:$G$1001,3,0)),"",(VLOOKUP(B53,'800m.'!$E$8:$G$1001,3,0)))</f>
        <v/>
      </c>
      <c r="V53" s="276" t="str">
        <f>IF(ISERROR(VLOOKUP(B53,Sırık!$F$8:$BO$950,62,0)),"",(VLOOKUP(B53,Sırık!$F$8:$BO$950,62,0)))</f>
        <v/>
      </c>
      <c r="W53" s="271" t="str">
        <f>IF(ISERROR(VLOOKUP(B53,Sırık!$F$8:$BP$950,63,0)),"",(VLOOKUP(B53,Sırık!$F$8:$BP$950,63,0)))</f>
        <v/>
      </c>
      <c r="X53" s="335" t="str">
        <f>IF(ISERROR(VLOOKUP(B53,Uzun!$F$8:$N$996,9,0)),"",(VLOOKUP(B53,Uzun!$F$8:$N$996,9,0)))</f>
        <v/>
      </c>
      <c r="Y53" s="334" t="str">
        <f>IF(ISERROR(VLOOKUP(B53,Uzun!$F$8:$O$996,10,0)),"",(VLOOKUP(B53,Uzun!$F$8:$O$996,10,0)))</f>
        <v/>
      </c>
      <c r="Z53" s="274" t="str">
        <f>IF(ISERROR(VLOOKUP(B53,Disk!$F$8:$N$996,9,0)),"",(VLOOKUP(B53,Disk!$F$8:$N$996,9,0)))</f>
        <v/>
      </c>
      <c r="AA53" s="275" t="str">
        <f>IF(ISERROR(VLOOKUP(B53,Disk!$F$8:$O$996,10,0)),"",(VLOOKUP(B53,Disk!$F$8:$O$996,10,0)))</f>
        <v/>
      </c>
      <c r="AB53" s="333" t="str">
        <f>IF(ISERROR(VLOOKUP(B53,'4x100m.'!$E$8:$F$983,2,0)),"",(VLOOKUP(B53,'4x100m.'!$E$8:$H$983,2,0)))</f>
        <v/>
      </c>
      <c r="AC53" s="334" t="str">
        <f>IF(ISERROR(VLOOKUP(B53,'4x100m.'!$E$8:$G$983,3,0)),"",(VLOOKUP(B53,'4x100m.'!$E$8:$G$983,3,0)))</f>
        <v/>
      </c>
      <c r="AD53" s="297" t="e">
        <f t="shared" si="5"/>
        <v>#VALUE!</v>
      </c>
      <c r="AE53" s="270" t="str">
        <f>IF(ISERROR(VLOOKUP(B53,'100m.Eng.'!$E$8:$F$991,2,0)),"",(VLOOKUP(B53,'100m.Eng.'!$E$8:$H$991,2,0)))</f>
        <v/>
      </c>
      <c r="AF53" s="271" t="str">
        <f>IF(ISERROR(VLOOKUP(B53,'100m.Eng.'!$E$8:$G$991,3,0)),"",(VLOOKUP(B53,'100m.Eng.'!$E$8:$G$991,3,0)))</f>
        <v/>
      </c>
      <c r="AG53" s="333" t="str">
        <f>IF(ISERROR(VLOOKUP(B53,'1500m.'!$E$8:$F$996,2,0)),"",(VLOOKUP(B53,'1500m.'!$E$8:$H$996,2,0)))</f>
        <v/>
      </c>
      <c r="AH53" s="334" t="str">
        <f>IF(ISERROR(VLOOKUP(B53,'1500m.'!$E$8:$G$996,3,0)),"",(VLOOKUP(B53,'1500m.'!$E$8:$G$996,3,0)))</f>
        <v/>
      </c>
      <c r="AI53" s="274" t="str">
        <f>IF(ISERROR(VLOOKUP(B53,Çekiç!$F$8:$N$996,9,0)),"",(VLOOKUP(B53,Çekiç!$F$8:$N$996,9,0)))</f>
        <v/>
      </c>
      <c r="AJ53" s="275" t="str">
        <f>IF(ISERROR(VLOOKUP(B53,Çekiç!$F$8:$O$996,10,0)),"",(VLOOKUP(B53,Çekiç!$F$8:$O$996,10,0)))</f>
        <v/>
      </c>
      <c r="AK53" s="335" t="str">
        <f>IF(ISERROR(VLOOKUP(B53,Üçadım!$F$8:$N$996,9,0)),"",(VLOOKUP(B53,Üçadım!$F$8:$N$996,9,0)))</f>
        <v/>
      </c>
      <c r="AL53" s="334" t="str">
        <f>IF(ISERROR(VLOOKUP(B53,Üçadım!$F$8:$O$996,10,0)),"",(VLOOKUP(B53,Üçadım!$F$8:$O$996,10,0)))</f>
        <v/>
      </c>
      <c r="AM53" s="294" t="str">
        <f>IF(ISERROR(VLOOKUP(B53,'4x400m.'!$E$8:$F$983,2,0)),"",(VLOOKUP(B53,'4x400m.'!$E$8:$H$983,2,0)))</f>
        <v/>
      </c>
      <c r="AN53" s="271" t="str">
        <f>IF(ISERROR(VLOOKUP(B53,'4x400m.'!$E$8:$G$983,3,0)),"",(VLOOKUP(B53,'4x400m.'!$E$8:$G$983,3,0)))</f>
        <v/>
      </c>
      <c r="AO53" s="297" t="e">
        <f t="shared" si="6"/>
        <v>#VALUE!</v>
      </c>
      <c r="AP53" s="277" t="e">
        <f t="shared" si="7"/>
        <v>#VALUE!</v>
      </c>
    </row>
    <row r="54" spans="1:42" ht="36" hidden="1" customHeight="1">
      <c r="A54" s="268">
        <v>48</v>
      </c>
      <c r="B54" s="269"/>
      <c r="C54" s="270" t="str">
        <f>IF(ISERROR(VLOOKUP(B54,'100m.'!$E$8:$F$991,2,0)),"",(VLOOKUP(B54,'100m.'!$E$8:$H$991,2,0)))</f>
        <v/>
      </c>
      <c r="D54" s="271" t="str">
        <f>IF(ISERROR(VLOOKUP(B54,'100m.'!$E$8:$G$991,3,0)),"",(VLOOKUP(B54,'100m.'!$E$8:$G$991,3,0)))</f>
        <v/>
      </c>
      <c r="E54" s="333" t="str">
        <f>IF(ISERROR(VLOOKUP(B54,'400m.'!$E$8:$F$1007,2,0)),"",(VLOOKUP(B54,'400m.'!$E$8:$H$1007,2,0)))</f>
        <v/>
      </c>
      <c r="F54" s="334" t="str">
        <f>IF(ISERROR(VLOOKUP(B54,'400m.'!$E$8:$G$1007,3,0)),"",(VLOOKUP(B54,'400m.'!$E$8:$G$1007,3,0)))</f>
        <v/>
      </c>
      <c r="G54" s="293" t="str">
        <f>IF(ISERROR(VLOOKUP(B54,'3000m.'!$E$8:$F$1000,2,0)),"",(VLOOKUP(B54,'3000m.'!$E$8:$H$1000,2,0)))</f>
        <v/>
      </c>
      <c r="H54" s="275" t="str">
        <f>IF(ISERROR(VLOOKUP(B54,'3000m.'!$E$8:$G$1000,3,0)),"",(VLOOKUP(B54,'3000m.'!$E$8:$G$1000,3,0)))</f>
        <v/>
      </c>
      <c r="I54" s="335" t="str">
        <f>IF(ISERROR(VLOOKUP(B54,Cirit!$F$8:$N$996,9,0)),"",(VLOOKUP(B54,Cirit!$F$8:$N$996,9,0)))</f>
        <v/>
      </c>
      <c r="J54" s="334" t="str">
        <f>IF(ISERROR(VLOOKUP(B54,Cirit!$F$8:$O$996,10,0)),"",(VLOOKUP(B54,Cirit!$F$8:$O$996,10,0)))</f>
        <v/>
      </c>
      <c r="K54" s="276" t="str">
        <f>IF(ISERROR(VLOOKUP(B54,Yüksek!$F$8:$BO$950,62,0)),"",(VLOOKUP(B54,Yüksek!$F$8:$BO$950,62,0)))</f>
        <v/>
      </c>
      <c r="L54" s="271" t="str">
        <f>IF(ISERROR(VLOOKUP(B54,Yüksek!$F$8:$BP$950,63,0)),"",(VLOOKUP(B54,Yüksek!$F$8:$BP$950,63,0)))</f>
        <v/>
      </c>
      <c r="M54" s="335" t="str">
        <f>IF(ISERROR(VLOOKUP(B54,Gülle!$F$8:$N$996,9,0)),"",(VLOOKUP(B54,Gülle!$F$8:$N$996,9,0)))</f>
        <v/>
      </c>
      <c r="N54" s="334" t="str">
        <f>IF(ISERROR(VLOOKUP(B54,Gülle!$F$8:$O$996,10,0)),"",(VLOOKUP(B54,Gülle!$F$8:$O$996,10,0)))</f>
        <v/>
      </c>
      <c r="O54" s="297" t="e">
        <f t="shared" si="4"/>
        <v>#VALUE!</v>
      </c>
      <c r="P54" s="270" t="str">
        <f>IF(ISERROR(VLOOKUP(B54,'200m.'!$E$8:$F$999,2,0)),"",(VLOOKUP(B54,'200m.'!$E$8:$H$999,2,0)))</f>
        <v/>
      </c>
      <c r="Q54" s="271" t="str">
        <f>IF(ISERROR(VLOOKUP(B54,'200m.'!$E$8:$G$999,3,0)),"",(VLOOKUP(B54,'200m.'!$E$8:$G$999,3,0)))</f>
        <v/>
      </c>
      <c r="R54" s="333" t="str">
        <f>IF(ISERROR(VLOOKUP(B54,'400m.Eng.'!$E$8:$F$991,2,0)),"",(VLOOKUP(B54,'400m.Eng.'!$E$8:$H$991,2,0)))</f>
        <v/>
      </c>
      <c r="S54" s="334" t="str">
        <f>IF(ISERROR(VLOOKUP(B54,'400m.Eng.'!$E$8:$G$991,3,0)),"",(VLOOKUP(B54,'400m.Eng.'!$E$8:$G$991,3,0)))</f>
        <v/>
      </c>
      <c r="T54" s="294" t="str">
        <f>IF(ISERROR(VLOOKUP(B54,'800m.'!$E$8:$F$1001,2,0)),"",(VLOOKUP(B54,'800m.'!$E$8:$H$1001,2,0)))</f>
        <v/>
      </c>
      <c r="U54" s="275" t="str">
        <f>IF(ISERROR(VLOOKUP(B54,'800m.'!$E$8:$G$1001,3,0)),"",(VLOOKUP(B54,'800m.'!$E$8:$G$1001,3,0)))</f>
        <v/>
      </c>
      <c r="V54" s="276" t="str">
        <f>IF(ISERROR(VLOOKUP(B54,Sırık!$F$8:$BO$950,62,0)),"",(VLOOKUP(B54,Sırık!$F$8:$BO$950,62,0)))</f>
        <v/>
      </c>
      <c r="W54" s="271" t="str">
        <f>IF(ISERROR(VLOOKUP(B54,Sırık!$F$8:$BP$950,63,0)),"",(VLOOKUP(B54,Sırık!$F$8:$BP$950,63,0)))</f>
        <v/>
      </c>
      <c r="X54" s="335" t="str">
        <f>IF(ISERROR(VLOOKUP(B54,Uzun!$F$8:$N$996,9,0)),"",(VLOOKUP(B54,Uzun!$F$8:$N$996,9,0)))</f>
        <v/>
      </c>
      <c r="Y54" s="334" t="str">
        <f>IF(ISERROR(VLOOKUP(B54,Uzun!$F$8:$O$996,10,0)),"",(VLOOKUP(B54,Uzun!$F$8:$O$996,10,0)))</f>
        <v/>
      </c>
      <c r="Z54" s="274" t="str">
        <f>IF(ISERROR(VLOOKUP(B54,Disk!$F$8:$N$996,9,0)),"",(VLOOKUP(B54,Disk!$F$8:$N$996,9,0)))</f>
        <v/>
      </c>
      <c r="AA54" s="275" t="str">
        <f>IF(ISERROR(VLOOKUP(B54,Disk!$F$8:$O$996,10,0)),"",(VLOOKUP(B54,Disk!$F$8:$O$996,10,0)))</f>
        <v/>
      </c>
      <c r="AB54" s="333" t="str">
        <f>IF(ISERROR(VLOOKUP(B54,'4x100m.'!$E$8:$F$983,2,0)),"",(VLOOKUP(B54,'4x100m.'!$E$8:$H$983,2,0)))</f>
        <v/>
      </c>
      <c r="AC54" s="334" t="str">
        <f>IF(ISERROR(VLOOKUP(B54,'4x100m.'!$E$8:$G$983,3,0)),"",(VLOOKUP(B54,'4x100m.'!$E$8:$G$983,3,0)))</f>
        <v/>
      </c>
      <c r="AD54" s="297" t="e">
        <f t="shared" si="5"/>
        <v>#VALUE!</v>
      </c>
      <c r="AE54" s="270" t="str">
        <f>IF(ISERROR(VLOOKUP(B54,'100m.Eng.'!$E$8:$F$991,2,0)),"",(VLOOKUP(B54,'100m.Eng.'!$E$8:$H$991,2,0)))</f>
        <v/>
      </c>
      <c r="AF54" s="271" t="str">
        <f>IF(ISERROR(VLOOKUP(B54,'100m.Eng.'!$E$8:$G$991,3,0)),"",(VLOOKUP(B54,'100m.Eng.'!$E$8:$G$991,3,0)))</f>
        <v/>
      </c>
      <c r="AG54" s="333" t="str">
        <f>IF(ISERROR(VLOOKUP(B54,'1500m.'!$E$8:$F$996,2,0)),"",(VLOOKUP(B54,'1500m.'!$E$8:$H$996,2,0)))</f>
        <v/>
      </c>
      <c r="AH54" s="334" t="str">
        <f>IF(ISERROR(VLOOKUP(B54,'1500m.'!$E$8:$G$996,3,0)),"",(VLOOKUP(B54,'1500m.'!$E$8:$G$996,3,0)))</f>
        <v/>
      </c>
      <c r="AI54" s="274" t="str">
        <f>IF(ISERROR(VLOOKUP(B54,Çekiç!$F$8:$N$996,9,0)),"",(VLOOKUP(B54,Çekiç!$F$8:$N$996,9,0)))</f>
        <v/>
      </c>
      <c r="AJ54" s="275" t="str">
        <f>IF(ISERROR(VLOOKUP(B54,Çekiç!$F$8:$O$996,10,0)),"",(VLOOKUP(B54,Çekiç!$F$8:$O$996,10,0)))</f>
        <v/>
      </c>
      <c r="AK54" s="335" t="str">
        <f>IF(ISERROR(VLOOKUP(B54,Üçadım!$F$8:$N$996,9,0)),"",(VLOOKUP(B54,Üçadım!$F$8:$N$996,9,0)))</f>
        <v/>
      </c>
      <c r="AL54" s="334" t="str">
        <f>IF(ISERROR(VLOOKUP(B54,Üçadım!$F$8:$O$996,10,0)),"",(VLOOKUP(B54,Üçadım!$F$8:$O$996,10,0)))</f>
        <v/>
      </c>
      <c r="AM54" s="294" t="str">
        <f>IF(ISERROR(VLOOKUP(B54,'4x400m.'!$E$8:$F$983,2,0)),"",(VLOOKUP(B54,'4x400m.'!$E$8:$H$983,2,0)))</f>
        <v/>
      </c>
      <c r="AN54" s="271" t="str">
        <f>IF(ISERROR(VLOOKUP(B54,'4x400m.'!$E$8:$G$983,3,0)),"",(VLOOKUP(B54,'4x400m.'!$E$8:$G$983,3,0)))</f>
        <v/>
      </c>
      <c r="AO54" s="297" t="e">
        <f t="shared" si="6"/>
        <v>#VALUE!</v>
      </c>
      <c r="AP54" s="277" t="e">
        <f t="shared" si="7"/>
        <v>#VALUE!</v>
      </c>
    </row>
    <row r="55" spans="1:42" ht="36" hidden="1" customHeight="1">
      <c r="A55" s="268">
        <v>49</v>
      </c>
      <c r="B55" s="269"/>
      <c r="C55" s="270" t="str">
        <f>IF(ISERROR(VLOOKUP(B55,'100m.'!$E$8:$F$991,2,0)),"",(VLOOKUP(B55,'100m.'!$E$8:$H$991,2,0)))</f>
        <v/>
      </c>
      <c r="D55" s="271" t="str">
        <f>IF(ISERROR(VLOOKUP(B55,'100m.'!$E$8:$G$991,3,0)),"",(VLOOKUP(B55,'100m.'!$E$8:$G$991,3,0)))</f>
        <v/>
      </c>
      <c r="E55" s="333" t="str">
        <f>IF(ISERROR(VLOOKUP(B55,'400m.'!$E$8:$F$1007,2,0)),"",(VLOOKUP(B55,'400m.'!$E$8:$H$1007,2,0)))</f>
        <v/>
      </c>
      <c r="F55" s="334" t="str">
        <f>IF(ISERROR(VLOOKUP(B55,'400m.'!$E$8:$G$1007,3,0)),"",(VLOOKUP(B55,'400m.'!$E$8:$G$1007,3,0)))</f>
        <v/>
      </c>
      <c r="G55" s="293" t="str">
        <f>IF(ISERROR(VLOOKUP(B55,'3000m.'!$E$8:$F$1000,2,0)),"",(VLOOKUP(B55,'3000m.'!$E$8:$H$1000,2,0)))</f>
        <v/>
      </c>
      <c r="H55" s="275" t="str">
        <f>IF(ISERROR(VLOOKUP(B55,'3000m.'!$E$8:$G$1000,3,0)),"",(VLOOKUP(B55,'3000m.'!$E$8:$G$1000,3,0)))</f>
        <v/>
      </c>
      <c r="I55" s="335" t="str">
        <f>IF(ISERROR(VLOOKUP(B55,Cirit!$F$8:$N$996,9,0)),"",(VLOOKUP(B55,Cirit!$F$8:$N$996,9,0)))</f>
        <v/>
      </c>
      <c r="J55" s="334" t="str">
        <f>IF(ISERROR(VLOOKUP(B55,Cirit!$F$8:$O$996,10,0)),"",(VLOOKUP(B55,Cirit!$F$8:$O$996,10,0)))</f>
        <v/>
      </c>
      <c r="K55" s="276" t="str">
        <f>IF(ISERROR(VLOOKUP(B55,Yüksek!$F$8:$BO$950,62,0)),"",(VLOOKUP(B55,Yüksek!$F$8:$BO$950,62,0)))</f>
        <v/>
      </c>
      <c r="L55" s="271" t="str">
        <f>IF(ISERROR(VLOOKUP(B55,Yüksek!$F$8:$BP$950,63,0)),"",(VLOOKUP(B55,Yüksek!$F$8:$BP$950,63,0)))</f>
        <v/>
      </c>
      <c r="M55" s="335" t="str">
        <f>IF(ISERROR(VLOOKUP(B55,Gülle!$F$8:$N$996,9,0)),"",(VLOOKUP(B55,Gülle!$F$8:$N$996,9,0)))</f>
        <v/>
      </c>
      <c r="N55" s="334" t="str">
        <f>IF(ISERROR(VLOOKUP(B55,Gülle!$F$8:$O$996,10,0)),"",(VLOOKUP(B55,Gülle!$F$8:$O$996,10,0)))</f>
        <v/>
      </c>
      <c r="O55" s="297" t="e">
        <f t="shared" si="4"/>
        <v>#VALUE!</v>
      </c>
      <c r="P55" s="270" t="str">
        <f>IF(ISERROR(VLOOKUP(B55,'200m.'!$E$8:$F$999,2,0)),"",(VLOOKUP(B55,'200m.'!$E$8:$H$999,2,0)))</f>
        <v/>
      </c>
      <c r="Q55" s="271" t="str">
        <f>IF(ISERROR(VLOOKUP(B55,'200m.'!$E$8:$G$999,3,0)),"",(VLOOKUP(B55,'200m.'!$E$8:$G$999,3,0)))</f>
        <v/>
      </c>
      <c r="R55" s="333" t="str">
        <f>IF(ISERROR(VLOOKUP(B55,'400m.Eng.'!$E$8:$F$991,2,0)),"",(VLOOKUP(B55,'400m.Eng.'!$E$8:$H$991,2,0)))</f>
        <v/>
      </c>
      <c r="S55" s="334" t="str">
        <f>IF(ISERROR(VLOOKUP(B55,'400m.Eng.'!$E$8:$G$991,3,0)),"",(VLOOKUP(B55,'400m.Eng.'!$E$8:$G$991,3,0)))</f>
        <v/>
      </c>
      <c r="T55" s="294" t="str">
        <f>IF(ISERROR(VLOOKUP(B55,'800m.'!$E$8:$F$1001,2,0)),"",(VLOOKUP(B55,'800m.'!$E$8:$H$1001,2,0)))</f>
        <v/>
      </c>
      <c r="U55" s="275" t="str">
        <f>IF(ISERROR(VLOOKUP(B55,'800m.'!$E$8:$G$1001,3,0)),"",(VLOOKUP(B55,'800m.'!$E$8:$G$1001,3,0)))</f>
        <v/>
      </c>
      <c r="V55" s="276" t="str">
        <f>IF(ISERROR(VLOOKUP(B55,Sırık!$F$8:$BO$950,62,0)),"",(VLOOKUP(B55,Sırık!$F$8:$BO$950,62,0)))</f>
        <v/>
      </c>
      <c r="W55" s="271" t="str">
        <f>IF(ISERROR(VLOOKUP(B55,Sırık!$F$8:$BP$950,63,0)),"",(VLOOKUP(B55,Sırık!$F$8:$BP$950,63,0)))</f>
        <v/>
      </c>
      <c r="X55" s="335" t="str">
        <f>IF(ISERROR(VLOOKUP(B55,Uzun!$F$8:$N$996,9,0)),"",(VLOOKUP(B55,Uzun!$F$8:$N$996,9,0)))</f>
        <v/>
      </c>
      <c r="Y55" s="334" t="str">
        <f>IF(ISERROR(VLOOKUP(B55,Uzun!$F$8:$O$996,10,0)),"",(VLOOKUP(B55,Uzun!$F$8:$O$996,10,0)))</f>
        <v/>
      </c>
      <c r="Z55" s="274" t="str">
        <f>IF(ISERROR(VLOOKUP(B55,Disk!$F$8:$N$996,9,0)),"",(VLOOKUP(B55,Disk!$F$8:$N$996,9,0)))</f>
        <v/>
      </c>
      <c r="AA55" s="275" t="str">
        <f>IF(ISERROR(VLOOKUP(B55,Disk!$F$8:$O$996,10,0)),"",(VLOOKUP(B55,Disk!$F$8:$O$996,10,0)))</f>
        <v/>
      </c>
      <c r="AB55" s="333" t="str">
        <f>IF(ISERROR(VLOOKUP(B55,'4x100m.'!$E$8:$F$983,2,0)),"",(VLOOKUP(B55,'4x100m.'!$E$8:$H$983,2,0)))</f>
        <v/>
      </c>
      <c r="AC55" s="334" t="str">
        <f>IF(ISERROR(VLOOKUP(B55,'4x100m.'!$E$8:$G$983,3,0)),"",(VLOOKUP(B55,'4x100m.'!$E$8:$G$983,3,0)))</f>
        <v/>
      </c>
      <c r="AD55" s="297" t="e">
        <f t="shared" si="5"/>
        <v>#VALUE!</v>
      </c>
      <c r="AE55" s="270" t="str">
        <f>IF(ISERROR(VLOOKUP(B55,'100m.Eng.'!$E$8:$F$991,2,0)),"",(VLOOKUP(B55,'100m.Eng.'!$E$8:$H$991,2,0)))</f>
        <v/>
      </c>
      <c r="AF55" s="271" t="str">
        <f>IF(ISERROR(VLOOKUP(B55,'100m.Eng.'!$E$8:$G$991,3,0)),"",(VLOOKUP(B55,'100m.Eng.'!$E$8:$G$991,3,0)))</f>
        <v/>
      </c>
      <c r="AG55" s="333" t="str">
        <f>IF(ISERROR(VLOOKUP(B55,'1500m.'!$E$8:$F$996,2,0)),"",(VLOOKUP(B55,'1500m.'!$E$8:$H$996,2,0)))</f>
        <v/>
      </c>
      <c r="AH55" s="334" t="str">
        <f>IF(ISERROR(VLOOKUP(B55,'1500m.'!$E$8:$G$996,3,0)),"",(VLOOKUP(B55,'1500m.'!$E$8:$G$996,3,0)))</f>
        <v/>
      </c>
      <c r="AI55" s="274" t="str">
        <f>IF(ISERROR(VLOOKUP(B55,Çekiç!$F$8:$N$996,9,0)),"",(VLOOKUP(B55,Çekiç!$F$8:$N$996,9,0)))</f>
        <v/>
      </c>
      <c r="AJ55" s="275" t="str">
        <f>IF(ISERROR(VLOOKUP(B55,Çekiç!$F$8:$O$996,10,0)),"",(VLOOKUP(B55,Çekiç!$F$8:$O$996,10,0)))</f>
        <v/>
      </c>
      <c r="AK55" s="335" t="str">
        <f>IF(ISERROR(VLOOKUP(B55,Üçadım!$F$8:$N$996,9,0)),"",(VLOOKUP(B55,Üçadım!$F$8:$N$996,9,0)))</f>
        <v/>
      </c>
      <c r="AL55" s="334" t="str">
        <f>IF(ISERROR(VLOOKUP(B55,Üçadım!$F$8:$O$996,10,0)),"",(VLOOKUP(B55,Üçadım!$F$8:$O$996,10,0)))</f>
        <v/>
      </c>
      <c r="AM55" s="294" t="str">
        <f>IF(ISERROR(VLOOKUP(B55,'4x400m.'!$E$8:$F$983,2,0)),"",(VLOOKUP(B55,'4x400m.'!$E$8:$H$983,2,0)))</f>
        <v/>
      </c>
      <c r="AN55" s="271" t="str">
        <f>IF(ISERROR(VLOOKUP(B55,'4x400m.'!$E$8:$G$983,3,0)),"",(VLOOKUP(B55,'4x400m.'!$E$8:$G$983,3,0)))</f>
        <v/>
      </c>
      <c r="AO55" s="297" t="e">
        <f t="shared" si="6"/>
        <v>#VALUE!</v>
      </c>
      <c r="AP55" s="277" t="e">
        <f t="shared" si="7"/>
        <v>#VALUE!</v>
      </c>
    </row>
    <row r="56" spans="1:42" ht="36" hidden="1" customHeight="1">
      <c r="A56" s="268">
        <v>50</v>
      </c>
      <c r="B56" s="269"/>
      <c r="C56" s="270" t="str">
        <f>IF(ISERROR(VLOOKUP(B56,'100m.'!$E$8:$F$991,2,0)),"",(VLOOKUP(B56,'100m.'!$E$8:$H$991,2,0)))</f>
        <v/>
      </c>
      <c r="D56" s="271" t="str">
        <f>IF(ISERROR(VLOOKUP(B56,'100m.'!$E$8:$G$991,3,0)),"",(VLOOKUP(B56,'100m.'!$E$8:$G$991,3,0)))</f>
        <v/>
      </c>
      <c r="E56" s="333" t="str">
        <f>IF(ISERROR(VLOOKUP(B56,'400m.'!$E$8:$F$1007,2,0)),"",(VLOOKUP(B56,'400m.'!$E$8:$H$1007,2,0)))</f>
        <v/>
      </c>
      <c r="F56" s="334" t="str">
        <f>IF(ISERROR(VLOOKUP(B56,'400m.'!$E$8:$G$1007,3,0)),"",(VLOOKUP(B56,'400m.'!$E$8:$G$1007,3,0)))</f>
        <v/>
      </c>
      <c r="G56" s="293" t="str">
        <f>IF(ISERROR(VLOOKUP(B56,'3000m.'!$E$8:$F$1000,2,0)),"",(VLOOKUP(B56,'3000m.'!$E$8:$H$1000,2,0)))</f>
        <v/>
      </c>
      <c r="H56" s="275" t="str">
        <f>IF(ISERROR(VLOOKUP(B56,'3000m.'!$E$8:$G$1000,3,0)),"",(VLOOKUP(B56,'3000m.'!$E$8:$G$1000,3,0)))</f>
        <v/>
      </c>
      <c r="I56" s="335" t="str">
        <f>IF(ISERROR(VLOOKUP(B56,Cirit!$F$8:$N$996,9,0)),"",(VLOOKUP(B56,Cirit!$F$8:$N$996,9,0)))</f>
        <v/>
      </c>
      <c r="J56" s="334" t="str">
        <f>IF(ISERROR(VLOOKUP(B56,Cirit!$F$8:$O$996,10,0)),"",(VLOOKUP(B56,Cirit!$F$8:$O$996,10,0)))</f>
        <v/>
      </c>
      <c r="K56" s="276" t="str">
        <f>IF(ISERROR(VLOOKUP(B56,Yüksek!$F$8:$BO$950,62,0)),"",(VLOOKUP(B56,Yüksek!$F$8:$BO$950,62,0)))</f>
        <v/>
      </c>
      <c r="L56" s="271" t="str">
        <f>IF(ISERROR(VLOOKUP(B56,Yüksek!$F$8:$BP$950,63,0)),"",(VLOOKUP(B56,Yüksek!$F$8:$BP$950,63,0)))</f>
        <v/>
      </c>
      <c r="M56" s="335" t="str">
        <f>IF(ISERROR(VLOOKUP(B56,Gülle!$F$8:$N$996,9,0)),"",(VLOOKUP(B56,Gülle!$F$8:$N$996,9,0)))</f>
        <v/>
      </c>
      <c r="N56" s="334" t="str">
        <f>IF(ISERROR(VLOOKUP(B56,Gülle!$F$8:$O$996,10,0)),"",(VLOOKUP(B56,Gülle!$F$8:$O$996,10,0)))</f>
        <v/>
      </c>
      <c r="O56" s="297" t="e">
        <f t="shared" si="4"/>
        <v>#VALUE!</v>
      </c>
      <c r="P56" s="270" t="str">
        <f>IF(ISERROR(VLOOKUP(B56,'200m.'!$E$8:$F$999,2,0)),"",(VLOOKUP(B56,'200m.'!$E$8:$H$999,2,0)))</f>
        <v/>
      </c>
      <c r="Q56" s="271" t="str">
        <f>IF(ISERROR(VLOOKUP(B56,'200m.'!$E$8:$G$999,3,0)),"",(VLOOKUP(B56,'200m.'!$E$8:$G$999,3,0)))</f>
        <v/>
      </c>
      <c r="R56" s="333" t="str">
        <f>IF(ISERROR(VLOOKUP(B56,'400m.Eng.'!$E$8:$F$991,2,0)),"",(VLOOKUP(B56,'400m.Eng.'!$E$8:$H$991,2,0)))</f>
        <v/>
      </c>
      <c r="S56" s="334" t="str">
        <f>IF(ISERROR(VLOOKUP(B56,'400m.Eng.'!$E$8:$G$991,3,0)),"",(VLOOKUP(B56,'400m.Eng.'!$E$8:$G$991,3,0)))</f>
        <v/>
      </c>
      <c r="T56" s="294" t="str">
        <f>IF(ISERROR(VLOOKUP(B56,'800m.'!$E$8:$F$1001,2,0)),"",(VLOOKUP(B56,'800m.'!$E$8:$H$1001,2,0)))</f>
        <v/>
      </c>
      <c r="U56" s="275" t="str">
        <f>IF(ISERROR(VLOOKUP(B56,'800m.'!$E$8:$G$1001,3,0)),"",(VLOOKUP(B56,'800m.'!$E$8:$G$1001,3,0)))</f>
        <v/>
      </c>
      <c r="V56" s="276" t="str">
        <f>IF(ISERROR(VLOOKUP(B56,Sırık!$F$8:$BO$950,62,0)),"",(VLOOKUP(B56,Sırık!$F$8:$BO$950,62,0)))</f>
        <v/>
      </c>
      <c r="W56" s="271" t="str">
        <f>IF(ISERROR(VLOOKUP(B56,Sırık!$F$8:$BP$950,63,0)),"",(VLOOKUP(B56,Sırık!$F$8:$BP$950,63,0)))</f>
        <v/>
      </c>
      <c r="X56" s="335" t="str">
        <f>IF(ISERROR(VLOOKUP(B56,Uzun!$F$8:$N$996,9,0)),"",(VLOOKUP(B56,Uzun!$F$8:$N$996,9,0)))</f>
        <v/>
      </c>
      <c r="Y56" s="334" t="str">
        <f>IF(ISERROR(VLOOKUP(B56,Uzun!$F$8:$O$996,10,0)),"",(VLOOKUP(B56,Uzun!$F$8:$O$996,10,0)))</f>
        <v/>
      </c>
      <c r="Z56" s="274" t="str">
        <f>IF(ISERROR(VLOOKUP(B56,Disk!$F$8:$N$996,9,0)),"",(VLOOKUP(B56,Disk!$F$8:$N$996,9,0)))</f>
        <v/>
      </c>
      <c r="AA56" s="275" t="str">
        <f>IF(ISERROR(VLOOKUP(B56,Disk!$F$8:$O$996,10,0)),"",(VLOOKUP(B56,Disk!$F$8:$O$996,10,0)))</f>
        <v/>
      </c>
      <c r="AB56" s="333" t="str">
        <f>IF(ISERROR(VLOOKUP(B56,'4x100m.'!$E$8:$F$983,2,0)),"",(VLOOKUP(B56,'4x100m.'!$E$8:$H$983,2,0)))</f>
        <v/>
      </c>
      <c r="AC56" s="334" t="str">
        <f>IF(ISERROR(VLOOKUP(B56,'4x100m.'!$E$8:$G$983,3,0)),"",(VLOOKUP(B56,'4x100m.'!$E$8:$G$983,3,0)))</f>
        <v/>
      </c>
      <c r="AD56" s="297" t="e">
        <f t="shared" si="5"/>
        <v>#VALUE!</v>
      </c>
      <c r="AE56" s="270" t="str">
        <f>IF(ISERROR(VLOOKUP(B56,'100m.Eng.'!$E$8:$F$991,2,0)),"",(VLOOKUP(B56,'100m.Eng.'!$E$8:$H$991,2,0)))</f>
        <v/>
      </c>
      <c r="AF56" s="271" t="str">
        <f>IF(ISERROR(VLOOKUP(B56,'100m.Eng.'!$E$8:$G$991,3,0)),"",(VLOOKUP(B56,'100m.Eng.'!$E$8:$G$991,3,0)))</f>
        <v/>
      </c>
      <c r="AG56" s="333" t="str">
        <f>IF(ISERROR(VLOOKUP(B56,'1500m.'!$E$8:$F$996,2,0)),"",(VLOOKUP(B56,'1500m.'!$E$8:$H$996,2,0)))</f>
        <v/>
      </c>
      <c r="AH56" s="334" t="str">
        <f>IF(ISERROR(VLOOKUP(B56,'1500m.'!$E$8:$G$996,3,0)),"",(VLOOKUP(B56,'1500m.'!$E$8:$G$996,3,0)))</f>
        <v/>
      </c>
      <c r="AI56" s="274" t="str">
        <f>IF(ISERROR(VLOOKUP(B56,Çekiç!$F$8:$N$996,9,0)),"",(VLOOKUP(B56,Çekiç!$F$8:$N$996,9,0)))</f>
        <v/>
      </c>
      <c r="AJ56" s="275" t="str">
        <f>IF(ISERROR(VLOOKUP(B56,Çekiç!$F$8:$O$996,10,0)),"",(VLOOKUP(B56,Çekiç!$F$8:$O$996,10,0)))</f>
        <v/>
      </c>
      <c r="AK56" s="335" t="str">
        <f>IF(ISERROR(VLOOKUP(B56,Üçadım!$F$8:$N$996,9,0)),"",(VLOOKUP(B56,Üçadım!$F$8:$N$996,9,0)))</f>
        <v/>
      </c>
      <c r="AL56" s="334" t="str">
        <f>IF(ISERROR(VLOOKUP(B56,Üçadım!$F$8:$O$996,10,0)),"",(VLOOKUP(B56,Üçadım!$F$8:$O$996,10,0)))</f>
        <v/>
      </c>
      <c r="AM56" s="294" t="str">
        <f>IF(ISERROR(VLOOKUP(B56,'4x400m.'!$E$8:$F$983,2,0)),"",(VLOOKUP(B56,'4x400m.'!$E$8:$H$983,2,0)))</f>
        <v/>
      </c>
      <c r="AN56" s="271" t="str">
        <f>IF(ISERROR(VLOOKUP(B56,'4x400m.'!$E$8:$G$983,3,0)),"",(VLOOKUP(B56,'4x400m.'!$E$8:$G$983,3,0)))</f>
        <v/>
      </c>
      <c r="AO56" s="297" t="e">
        <f t="shared" si="6"/>
        <v>#VALUE!</v>
      </c>
      <c r="AP56" s="277" t="e">
        <f t="shared" si="7"/>
        <v>#VALUE!</v>
      </c>
    </row>
    <row r="57" spans="1:42" ht="36" hidden="1" customHeight="1">
      <c r="A57" s="268">
        <v>51</v>
      </c>
      <c r="B57" s="269"/>
      <c r="C57" s="270" t="str">
        <f>IF(ISERROR(VLOOKUP(B57,'100m.'!$E$8:$F$991,2,0)),"",(VLOOKUP(B57,'100m.'!$E$8:$H$991,2,0)))</f>
        <v/>
      </c>
      <c r="D57" s="271" t="str">
        <f>IF(ISERROR(VLOOKUP(B57,'100m.'!$E$8:$G$991,3,0)),"",(VLOOKUP(B57,'100m.'!$E$8:$G$991,3,0)))</f>
        <v/>
      </c>
      <c r="E57" s="333" t="str">
        <f>IF(ISERROR(VLOOKUP(B57,'400m.'!$E$8:$F$1007,2,0)),"",(VLOOKUP(B57,'400m.'!$E$8:$H$1007,2,0)))</f>
        <v/>
      </c>
      <c r="F57" s="334" t="str">
        <f>IF(ISERROR(VLOOKUP(B57,'400m.'!$E$8:$G$1007,3,0)),"",(VLOOKUP(B57,'400m.'!$E$8:$G$1007,3,0)))</f>
        <v/>
      </c>
      <c r="G57" s="293" t="str">
        <f>IF(ISERROR(VLOOKUP(B57,'3000m.'!$E$8:$F$1000,2,0)),"",(VLOOKUP(B57,'3000m.'!$E$8:$H$1000,2,0)))</f>
        <v/>
      </c>
      <c r="H57" s="275" t="str">
        <f>IF(ISERROR(VLOOKUP(B57,'3000m.'!$E$8:$G$1000,3,0)),"",(VLOOKUP(B57,'3000m.'!$E$8:$G$1000,3,0)))</f>
        <v/>
      </c>
      <c r="I57" s="335" t="str">
        <f>IF(ISERROR(VLOOKUP(B57,Cirit!$F$8:$N$996,9,0)),"",(VLOOKUP(B57,Cirit!$F$8:$N$996,9,0)))</f>
        <v/>
      </c>
      <c r="J57" s="334" t="str">
        <f>IF(ISERROR(VLOOKUP(B57,Cirit!$F$8:$O$996,10,0)),"",(VLOOKUP(B57,Cirit!$F$8:$O$996,10,0)))</f>
        <v/>
      </c>
      <c r="K57" s="276" t="str">
        <f>IF(ISERROR(VLOOKUP(B57,Yüksek!$F$8:$BO$950,62,0)),"",(VLOOKUP(B57,Yüksek!$F$8:$BO$950,62,0)))</f>
        <v/>
      </c>
      <c r="L57" s="271" t="str">
        <f>IF(ISERROR(VLOOKUP(B57,Yüksek!$F$8:$BP$950,63,0)),"",(VLOOKUP(B57,Yüksek!$F$8:$BP$950,63,0)))</f>
        <v/>
      </c>
      <c r="M57" s="335" t="str">
        <f>IF(ISERROR(VLOOKUP(B57,Gülle!$F$8:$N$996,9,0)),"",(VLOOKUP(B57,Gülle!$F$8:$N$996,9,0)))</f>
        <v/>
      </c>
      <c r="N57" s="334" t="str">
        <f>IF(ISERROR(VLOOKUP(B57,Gülle!$F$8:$O$996,10,0)),"",(VLOOKUP(B57,Gülle!$F$8:$O$996,10,0)))</f>
        <v/>
      </c>
      <c r="O57" s="297" t="e">
        <f t="shared" si="4"/>
        <v>#VALUE!</v>
      </c>
      <c r="P57" s="270" t="str">
        <f>IF(ISERROR(VLOOKUP(B57,'200m.'!$E$8:$F$999,2,0)),"",(VLOOKUP(B57,'200m.'!$E$8:$H$999,2,0)))</f>
        <v/>
      </c>
      <c r="Q57" s="271" t="str">
        <f>IF(ISERROR(VLOOKUP(B57,'200m.'!$E$8:$G$999,3,0)),"",(VLOOKUP(B57,'200m.'!$E$8:$G$999,3,0)))</f>
        <v/>
      </c>
      <c r="R57" s="333" t="str">
        <f>IF(ISERROR(VLOOKUP(B57,'400m.Eng.'!$E$8:$F$991,2,0)),"",(VLOOKUP(B57,'400m.Eng.'!$E$8:$H$991,2,0)))</f>
        <v/>
      </c>
      <c r="S57" s="334" t="str">
        <f>IF(ISERROR(VLOOKUP(B57,'400m.Eng.'!$E$8:$G$991,3,0)),"",(VLOOKUP(B57,'400m.Eng.'!$E$8:$G$991,3,0)))</f>
        <v/>
      </c>
      <c r="T57" s="294" t="str">
        <f>IF(ISERROR(VLOOKUP(B57,'800m.'!$E$8:$F$1001,2,0)),"",(VLOOKUP(B57,'800m.'!$E$8:$H$1001,2,0)))</f>
        <v/>
      </c>
      <c r="U57" s="275" t="str">
        <f>IF(ISERROR(VLOOKUP(B57,'800m.'!$E$8:$G$1001,3,0)),"",(VLOOKUP(B57,'800m.'!$E$8:$G$1001,3,0)))</f>
        <v/>
      </c>
      <c r="V57" s="276" t="str">
        <f>IF(ISERROR(VLOOKUP(B57,Sırık!$F$8:$BO$950,62,0)),"",(VLOOKUP(B57,Sırık!$F$8:$BO$950,62,0)))</f>
        <v/>
      </c>
      <c r="W57" s="271" t="str">
        <f>IF(ISERROR(VLOOKUP(B57,Sırık!$F$8:$BP$950,63,0)),"",(VLOOKUP(B57,Sırık!$F$8:$BP$950,63,0)))</f>
        <v/>
      </c>
      <c r="X57" s="335" t="str">
        <f>IF(ISERROR(VLOOKUP(B57,Uzun!$F$8:$N$996,9,0)),"",(VLOOKUP(B57,Uzun!$F$8:$N$996,9,0)))</f>
        <v/>
      </c>
      <c r="Y57" s="334" t="str">
        <f>IF(ISERROR(VLOOKUP(B57,Uzun!$F$8:$O$996,10,0)),"",(VLOOKUP(B57,Uzun!$F$8:$O$996,10,0)))</f>
        <v/>
      </c>
      <c r="Z57" s="274" t="str">
        <f>IF(ISERROR(VLOOKUP(B57,Disk!$F$8:$N$996,9,0)),"",(VLOOKUP(B57,Disk!$F$8:$N$996,9,0)))</f>
        <v/>
      </c>
      <c r="AA57" s="275" t="str">
        <f>IF(ISERROR(VLOOKUP(B57,Disk!$F$8:$O$996,10,0)),"",(VLOOKUP(B57,Disk!$F$8:$O$996,10,0)))</f>
        <v/>
      </c>
      <c r="AB57" s="333" t="str">
        <f>IF(ISERROR(VLOOKUP(B57,'4x100m.'!$E$8:$F$983,2,0)),"",(VLOOKUP(B57,'4x100m.'!$E$8:$H$983,2,0)))</f>
        <v/>
      </c>
      <c r="AC57" s="334" t="str">
        <f>IF(ISERROR(VLOOKUP(B57,'4x100m.'!$E$8:$G$983,3,0)),"",(VLOOKUP(B57,'4x100m.'!$E$8:$G$983,3,0)))</f>
        <v/>
      </c>
      <c r="AD57" s="297" t="e">
        <f t="shared" si="5"/>
        <v>#VALUE!</v>
      </c>
      <c r="AE57" s="270" t="str">
        <f>IF(ISERROR(VLOOKUP(B57,'100m.Eng.'!$E$8:$F$991,2,0)),"",(VLOOKUP(B57,'100m.Eng.'!$E$8:$H$991,2,0)))</f>
        <v/>
      </c>
      <c r="AF57" s="271" t="str">
        <f>IF(ISERROR(VLOOKUP(B57,'100m.Eng.'!$E$8:$G$991,3,0)),"",(VLOOKUP(B57,'100m.Eng.'!$E$8:$G$991,3,0)))</f>
        <v/>
      </c>
      <c r="AG57" s="333" t="str">
        <f>IF(ISERROR(VLOOKUP(B57,'1500m.'!$E$8:$F$996,2,0)),"",(VLOOKUP(B57,'1500m.'!$E$8:$H$996,2,0)))</f>
        <v/>
      </c>
      <c r="AH57" s="334" t="str">
        <f>IF(ISERROR(VLOOKUP(B57,'1500m.'!$E$8:$G$996,3,0)),"",(VLOOKUP(B57,'1500m.'!$E$8:$G$996,3,0)))</f>
        <v/>
      </c>
      <c r="AI57" s="274" t="str">
        <f>IF(ISERROR(VLOOKUP(B57,Çekiç!$F$8:$N$996,9,0)),"",(VLOOKUP(B57,Çekiç!$F$8:$N$996,9,0)))</f>
        <v/>
      </c>
      <c r="AJ57" s="275" t="str">
        <f>IF(ISERROR(VLOOKUP(B57,Çekiç!$F$8:$O$996,10,0)),"",(VLOOKUP(B57,Çekiç!$F$8:$O$996,10,0)))</f>
        <v/>
      </c>
      <c r="AK57" s="335" t="str">
        <f>IF(ISERROR(VLOOKUP(B57,Üçadım!$F$8:$N$996,9,0)),"",(VLOOKUP(B57,Üçadım!$F$8:$N$996,9,0)))</f>
        <v/>
      </c>
      <c r="AL57" s="334" t="str">
        <f>IF(ISERROR(VLOOKUP(B57,Üçadım!$F$8:$O$996,10,0)),"",(VLOOKUP(B57,Üçadım!$F$8:$O$996,10,0)))</f>
        <v/>
      </c>
      <c r="AM57" s="294" t="str">
        <f>IF(ISERROR(VLOOKUP(B57,'4x400m.'!$E$8:$F$983,2,0)),"",(VLOOKUP(B57,'4x400m.'!$E$8:$H$983,2,0)))</f>
        <v/>
      </c>
      <c r="AN57" s="271" t="str">
        <f>IF(ISERROR(VLOOKUP(B57,'4x400m.'!$E$8:$G$983,3,0)),"",(VLOOKUP(B57,'4x400m.'!$E$8:$G$983,3,0)))</f>
        <v/>
      </c>
      <c r="AO57" s="297" t="e">
        <f t="shared" si="6"/>
        <v>#VALUE!</v>
      </c>
      <c r="AP57" s="277" t="e">
        <f t="shared" si="7"/>
        <v>#VALUE!</v>
      </c>
    </row>
    <row r="58" spans="1:42" ht="36" hidden="1" customHeight="1">
      <c r="A58" s="268">
        <v>52</v>
      </c>
      <c r="B58" s="269"/>
      <c r="C58" s="270" t="str">
        <f>IF(ISERROR(VLOOKUP(B58,'100m.'!$E$8:$F$991,2,0)),"",(VLOOKUP(B58,'100m.'!$E$8:$H$991,2,0)))</f>
        <v/>
      </c>
      <c r="D58" s="271" t="str">
        <f>IF(ISERROR(VLOOKUP(B58,'100m.'!$E$8:$G$991,3,0)),"",(VLOOKUP(B58,'100m.'!$E$8:$G$991,3,0)))</f>
        <v/>
      </c>
      <c r="E58" s="333" t="str">
        <f>IF(ISERROR(VLOOKUP(B58,'400m.'!$E$8:$F$1007,2,0)),"",(VLOOKUP(B58,'400m.'!$E$8:$H$1007,2,0)))</f>
        <v/>
      </c>
      <c r="F58" s="334" t="str">
        <f>IF(ISERROR(VLOOKUP(B58,'400m.'!$E$8:$G$1007,3,0)),"",(VLOOKUP(B58,'400m.'!$E$8:$G$1007,3,0)))</f>
        <v/>
      </c>
      <c r="G58" s="293" t="str">
        <f>IF(ISERROR(VLOOKUP(B58,'3000m.'!$E$8:$F$1000,2,0)),"",(VLOOKUP(B58,'3000m.'!$E$8:$H$1000,2,0)))</f>
        <v/>
      </c>
      <c r="H58" s="275" t="str">
        <f>IF(ISERROR(VLOOKUP(B58,'3000m.'!$E$8:$G$1000,3,0)),"",(VLOOKUP(B58,'3000m.'!$E$8:$G$1000,3,0)))</f>
        <v/>
      </c>
      <c r="I58" s="335" t="str">
        <f>IF(ISERROR(VLOOKUP(B58,Cirit!$F$8:$N$996,9,0)),"",(VLOOKUP(B58,Cirit!$F$8:$N$996,9,0)))</f>
        <v/>
      </c>
      <c r="J58" s="334" t="str">
        <f>IF(ISERROR(VLOOKUP(B58,Cirit!$F$8:$O$996,10,0)),"",(VLOOKUP(B58,Cirit!$F$8:$O$996,10,0)))</f>
        <v/>
      </c>
      <c r="K58" s="276" t="str">
        <f>IF(ISERROR(VLOOKUP(B58,Yüksek!$F$8:$BO$950,62,0)),"",(VLOOKUP(B58,Yüksek!$F$8:$BO$950,62,0)))</f>
        <v/>
      </c>
      <c r="L58" s="271" t="str">
        <f>IF(ISERROR(VLOOKUP(B58,Yüksek!$F$8:$BP$950,63,0)),"",(VLOOKUP(B58,Yüksek!$F$8:$BP$950,63,0)))</f>
        <v/>
      </c>
      <c r="M58" s="335" t="str">
        <f>IF(ISERROR(VLOOKUP(B58,Gülle!$F$8:$N$996,9,0)),"",(VLOOKUP(B58,Gülle!$F$8:$N$996,9,0)))</f>
        <v/>
      </c>
      <c r="N58" s="334" t="str">
        <f>IF(ISERROR(VLOOKUP(B58,Gülle!$F$8:$O$996,10,0)),"",(VLOOKUP(B58,Gülle!$F$8:$O$996,10,0)))</f>
        <v/>
      </c>
      <c r="O58" s="297" t="e">
        <f t="shared" si="4"/>
        <v>#VALUE!</v>
      </c>
      <c r="P58" s="270" t="str">
        <f>IF(ISERROR(VLOOKUP(B58,'200m.'!$E$8:$F$999,2,0)),"",(VLOOKUP(B58,'200m.'!$E$8:$H$999,2,0)))</f>
        <v/>
      </c>
      <c r="Q58" s="271" t="str">
        <f>IF(ISERROR(VLOOKUP(B58,'200m.'!$E$8:$G$999,3,0)),"",(VLOOKUP(B58,'200m.'!$E$8:$G$999,3,0)))</f>
        <v/>
      </c>
      <c r="R58" s="333" t="str">
        <f>IF(ISERROR(VLOOKUP(B58,'400m.Eng.'!$E$8:$F$991,2,0)),"",(VLOOKUP(B58,'400m.Eng.'!$E$8:$H$991,2,0)))</f>
        <v/>
      </c>
      <c r="S58" s="334" t="str">
        <f>IF(ISERROR(VLOOKUP(B58,'400m.Eng.'!$E$8:$G$991,3,0)),"",(VLOOKUP(B58,'400m.Eng.'!$E$8:$G$991,3,0)))</f>
        <v/>
      </c>
      <c r="T58" s="294" t="str">
        <f>IF(ISERROR(VLOOKUP(B58,'800m.'!$E$8:$F$1001,2,0)),"",(VLOOKUP(B58,'800m.'!$E$8:$H$1001,2,0)))</f>
        <v/>
      </c>
      <c r="U58" s="275" t="str">
        <f>IF(ISERROR(VLOOKUP(B58,'800m.'!$E$8:$G$1001,3,0)),"",(VLOOKUP(B58,'800m.'!$E$8:$G$1001,3,0)))</f>
        <v/>
      </c>
      <c r="V58" s="276" t="str">
        <f>IF(ISERROR(VLOOKUP(B58,Sırık!$F$8:$BO$950,62,0)),"",(VLOOKUP(B58,Sırık!$F$8:$BO$950,62,0)))</f>
        <v/>
      </c>
      <c r="W58" s="271" t="str">
        <f>IF(ISERROR(VLOOKUP(B58,Sırık!$F$8:$BP$950,63,0)),"",(VLOOKUP(B58,Sırık!$F$8:$BP$950,63,0)))</f>
        <v/>
      </c>
      <c r="X58" s="335" t="str">
        <f>IF(ISERROR(VLOOKUP(B58,Uzun!$F$8:$N$996,9,0)),"",(VLOOKUP(B58,Uzun!$F$8:$N$996,9,0)))</f>
        <v/>
      </c>
      <c r="Y58" s="334" t="str">
        <f>IF(ISERROR(VLOOKUP(B58,Uzun!$F$8:$O$996,10,0)),"",(VLOOKUP(B58,Uzun!$F$8:$O$996,10,0)))</f>
        <v/>
      </c>
      <c r="Z58" s="274" t="str">
        <f>IF(ISERROR(VLOOKUP(B58,Disk!$F$8:$N$996,9,0)),"",(VLOOKUP(B58,Disk!$F$8:$N$996,9,0)))</f>
        <v/>
      </c>
      <c r="AA58" s="275" t="str">
        <f>IF(ISERROR(VLOOKUP(B58,Disk!$F$8:$O$996,10,0)),"",(VLOOKUP(B58,Disk!$F$8:$O$996,10,0)))</f>
        <v/>
      </c>
      <c r="AB58" s="333" t="str">
        <f>IF(ISERROR(VLOOKUP(B58,'4x100m.'!$E$8:$F$983,2,0)),"",(VLOOKUP(B58,'4x100m.'!$E$8:$H$983,2,0)))</f>
        <v/>
      </c>
      <c r="AC58" s="334" t="str">
        <f>IF(ISERROR(VLOOKUP(B58,'4x100m.'!$E$8:$G$983,3,0)),"",(VLOOKUP(B58,'4x100m.'!$E$8:$G$983,3,0)))</f>
        <v/>
      </c>
      <c r="AD58" s="297" t="e">
        <f t="shared" si="5"/>
        <v>#VALUE!</v>
      </c>
      <c r="AE58" s="270" t="str">
        <f>IF(ISERROR(VLOOKUP(B58,'100m.Eng.'!$E$8:$F$991,2,0)),"",(VLOOKUP(B58,'100m.Eng.'!$E$8:$H$991,2,0)))</f>
        <v/>
      </c>
      <c r="AF58" s="271" t="str">
        <f>IF(ISERROR(VLOOKUP(B58,'100m.Eng.'!$E$8:$G$991,3,0)),"",(VLOOKUP(B58,'100m.Eng.'!$E$8:$G$991,3,0)))</f>
        <v/>
      </c>
      <c r="AG58" s="333" t="str">
        <f>IF(ISERROR(VLOOKUP(B58,'1500m.'!$E$8:$F$996,2,0)),"",(VLOOKUP(B58,'1500m.'!$E$8:$H$996,2,0)))</f>
        <v/>
      </c>
      <c r="AH58" s="334" t="str">
        <f>IF(ISERROR(VLOOKUP(B58,'1500m.'!$E$8:$G$996,3,0)),"",(VLOOKUP(B58,'1500m.'!$E$8:$G$996,3,0)))</f>
        <v/>
      </c>
      <c r="AI58" s="274" t="str">
        <f>IF(ISERROR(VLOOKUP(B58,Çekiç!$F$8:$N$996,9,0)),"",(VLOOKUP(B58,Çekiç!$F$8:$N$996,9,0)))</f>
        <v/>
      </c>
      <c r="AJ58" s="275" t="str">
        <f>IF(ISERROR(VLOOKUP(B58,Çekiç!$F$8:$O$996,10,0)),"",(VLOOKUP(B58,Çekiç!$F$8:$O$996,10,0)))</f>
        <v/>
      </c>
      <c r="AK58" s="335" t="str">
        <f>IF(ISERROR(VLOOKUP(B58,Üçadım!$F$8:$N$996,9,0)),"",(VLOOKUP(B58,Üçadım!$F$8:$N$996,9,0)))</f>
        <v/>
      </c>
      <c r="AL58" s="334" t="str">
        <f>IF(ISERROR(VLOOKUP(B58,Üçadım!$F$8:$O$996,10,0)),"",(VLOOKUP(B58,Üçadım!$F$8:$O$996,10,0)))</f>
        <v/>
      </c>
      <c r="AM58" s="294" t="str">
        <f>IF(ISERROR(VLOOKUP(B58,'4x400m.'!$E$8:$F$983,2,0)),"",(VLOOKUP(B58,'4x400m.'!$E$8:$H$983,2,0)))</f>
        <v/>
      </c>
      <c r="AN58" s="271" t="str">
        <f>IF(ISERROR(VLOOKUP(B58,'4x400m.'!$E$8:$G$983,3,0)),"",(VLOOKUP(B58,'4x400m.'!$E$8:$G$983,3,0)))</f>
        <v/>
      </c>
      <c r="AO58" s="297" t="e">
        <f t="shared" si="6"/>
        <v>#VALUE!</v>
      </c>
      <c r="AP58" s="277" t="e">
        <f t="shared" si="7"/>
        <v>#VALUE!</v>
      </c>
    </row>
    <row r="59" spans="1:42" ht="36" hidden="1" customHeight="1">
      <c r="A59" s="268">
        <v>53</v>
      </c>
      <c r="B59" s="269"/>
      <c r="C59" s="270" t="str">
        <f>IF(ISERROR(VLOOKUP(B59,'100m.'!$E$8:$F$991,2,0)),"",(VLOOKUP(B59,'100m.'!$E$8:$H$991,2,0)))</f>
        <v/>
      </c>
      <c r="D59" s="271" t="str">
        <f>IF(ISERROR(VLOOKUP(B59,'100m.'!$E$8:$G$991,3,0)),"",(VLOOKUP(B59,'100m.'!$E$8:$G$991,3,0)))</f>
        <v/>
      </c>
      <c r="E59" s="333" t="str">
        <f>IF(ISERROR(VLOOKUP(B59,'400m.'!$E$8:$F$1007,2,0)),"",(VLOOKUP(B59,'400m.'!$E$8:$H$1007,2,0)))</f>
        <v/>
      </c>
      <c r="F59" s="334" t="str">
        <f>IF(ISERROR(VLOOKUP(B59,'400m.'!$E$8:$G$1007,3,0)),"",(VLOOKUP(B59,'400m.'!$E$8:$G$1007,3,0)))</f>
        <v/>
      </c>
      <c r="G59" s="293" t="str">
        <f>IF(ISERROR(VLOOKUP(B59,'3000m.'!$E$8:$F$1000,2,0)),"",(VLOOKUP(B59,'3000m.'!$E$8:$H$1000,2,0)))</f>
        <v/>
      </c>
      <c r="H59" s="275" t="str">
        <f>IF(ISERROR(VLOOKUP(B59,'3000m.'!$E$8:$G$1000,3,0)),"",(VLOOKUP(B59,'3000m.'!$E$8:$G$1000,3,0)))</f>
        <v/>
      </c>
      <c r="I59" s="335" t="str">
        <f>IF(ISERROR(VLOOKUP(B59,Cirit!$F$8:$N$996,9,0)),"",(VLOOKUP(B59,Cirit!$F$8:$N$996,9,0)))</f>
        <v/>
      </c>
      <c r="J59" s="334" t="str">
        <f>IF(ISERROR(VLOOKUP(B59,Cirit!$F$8:$O$996,10,0)),"",(VLOOKUP(B59,Cirit!$F$8:$O$996,10,0)))</f>
        <v/>
      </c>
      <c r="K59" s="276" t="str">
        <f>IF(ISERROR(VLOOKUP(B59,Yüksek!$F$8:$BO$950,62,0)),"",(VLOOKUP(B59,Yüksek!$F$8:$BO$950,62,0)))</f>
        <v/>
      </c>
      <c r="L59" s="271" t="str">
        <f>IF(ISERROR(VLOOKUP(B59,Yüksek!$F$8:$BP$950,63,0)),"",(VLOOKUP(B59,Yüksek!$F$8:$BP$950,63,0)))</f>
        <v/>
      </c>
      <c r="M59" s="335" t="str">
        <f>IF(ISERROR(VLOOKUP(B59,Gülle!$F$8:$N$996,9,0)),"",(VLOOKUP(B59,Gülle!$F$8:$N$996,9,0)))</f>
        <v/>
      </c>
      <c r="N59" s="334" t="str">
        <f>IF(ISERROR(VLOOKUP(B59,Gülle!$F$8:$O$996,10,0)),"",(VLOOKUP(B59,Gülle!$F$8:$O$996,10,0)))</f>
        <v/>
      </c>
      <c r="O59" s="297" t="e">
        <f t="shared" si="4"/>
        <v>#VALUE!</v>
      </c>
      <c r="P59" s="270" t="str">
        <f>IF(ISERROR(VLOOKUP(B59,'200m.'!$E$8:$F$999,2,0)),"",(VLOOKUP(B59,'200m.'!$E$8:$H$999,2,0)))</f>
        <v/>
      </c>
      <c r="Q59" s="271" t="str">
        <f>IF(ISERROR(VLOOKUP(B59,'200m.'!$E$8:$G$999,3,0)),"",(VLOOKUP(B59,'200m.'!$E$8:$G$999,3,0)))</f>
        <v/>
      </c>
      <c r="R59" s="333" t="str">
        <f>IF(ISERROR(VLOOKUP(B59,'400m.Eng.'!$E$8:$F$991,2,0)),"",(VLOOKUP(B59,'400m.Eng.'!$E$8:$H$991,2,0)))</f>
        <v/>
      </c>
      <c r="S59" s="334" t="str">
        <f>IF(ISERROR(VLOOKUP(B59,'400m.Eng.'!$E$8:$G$991,3,0)),"",(VLOOKUP(B59,'400m.Eng.'!$E$8:$G$991,3,0)))</f>
        <v/>
      </c>
      <c r="T59" s="294" t="str">
        <f>IF(ISERROR(VLOOKUP(B59,'800m.'!$E$8:$F$1001,2,0)),"",(VLOOKUP(B59,'800m.'!$E$8:$H$1001,2,0)))</f>
        <v/>
      </c>
      <c r="U59" s="275" t="str">
        <f>IF(ISERROR(VLOOKUP(B59,'800m.'!$E$8:$G$1001,3,0)),"",(VLOOKUP(B59,'800m.'!$E$8:$G$1001,3,0)))</f>
        <v/>
      </c>
      <c r="V59" s="276" t="str">
        <f>IF(ISERROR(VLOOKUP(B59,Sırık!$F$8:$BO$950,62,0)),"",(VLOOKUP(B59,Sırık!$F$8:$BO$950,62,0)))</f>
        <v/>
      </c>
      <c r="W59" s="271" t="str">
        <f>IF(ISERROR(VLOOKUP(B59,Sırık!$F$8:$BP$950,63,0)),"",(VLOOKUP(B59,Sırık!$F$8:$BP$950,63,0)))</f>
        <v/>
      </c>
      <c r="X59" s="335" t="str">
        <f>IF(ISERROR(VLOOKUP(B59,Uzun!$F$8:$N$996,9,0)),"",(VLOOKUP(B59,Uzun!$F$8:$N$996,9,0)))</f>
        <v/>
      </c>
      <c r="Y59" s="334" t="str">
        <f>IF(ISERROR(VLOOKUP(B59,Uzun!$F$8:$O$996,10,0)),"",(VLOOKUP(B59,Uzun!$F$8:$O$996,10,0)))</f>
        <v/>
      </c>
      <c r="Z59" s="274" t="str">
        <f>IF(ISERROR(VLOOKUP(B59,Disk!$F$8:$N$996,9,0)),"",(VLOOKUP(B59,Disk!$F$8:$N$996,9,0)))</f>
        <v/>
      </c>
      <c r="AA59" s="275" t="str">
        <f>IF(ISERROR(VLOOKUP(B59,Disk!$F$8:$O$996,10,0)),"",(VLOOKUP(B59,Disk!$F$8:$O$996,10,0)))</f>
        <v/>
      </c>
      <c r="AB59" s="333" t="str">
        <f>IF(ISERROR(VLOOKUP(B59,'4x100m.'!$E$8:$F$983,2,0)),"",(VLOOKUP(B59,'4x100m.'!$E$8:$H$983,2,0)))</f>
        <v/>
      </c>
      <c r="AC59" s="334" t="str">
        <f>IF(ISERROR(VLOOKUP(B59,'4x100m.'!$E$8:$G$983,3,0)),"",(VLOOKUP(B59,'4x100m.'!$E$8:$G$983,3,0)))</f>
        <v/>
      </c>
      <c r="AD59" s="297" t="e">
        <f t="shared" si="5"/>
        <v>#VALUE!</v>
      </c>
      <c r="AE59" s="270" t="str">
        <f>IF(ISERROR(VLOOKUP(B59,'100m.Eng.'!$E$8:$F$991,2,0)),"",(VLOOKUP(B59,'100m.Eng.'!$E$8:$H$991,2,0)))</f>
        <v/>
      </c>
      <c r="AF59" s="271" t="str">
        <f>IF(ISERROR(VLOOKUP(B59,'100m.Eng.'!$E$8:$G$991,3,0)),"",(VLOOKUP(B59,'100m.Eng.'!$E$8:$G$991,3,0)))</f>
        <v/>
      </c>
      <c r="AG59" s="333" t="str">
        <f>IF(ISERROR(VLOOKUP(B59,'1500m.'!$E$8:$F$996,2,0)),"",(VLOOKUP(B59,'1500m.'!$E$8:$H$996,2,0)))</f>
        <v/>
      </c>
      <c r="AH59" s="334" t="str">
        <f>IF(ISERROR(VLOOKUP(B59,'1500m.'!$E$8:$G$996,3,0)),"",(VLOOKUP(B59,'1500m.'!$E$8:$G$996,3,0)))</f>
        <v/>
      </c>
      <c r="AI59" s="274" t="str">
        <f>IF(ISERROR(VLOOKUP(B59,Çekiç!$F$8:$N$996,9,0)),"",(VLOOKUP(B59,Çekiç!$F$8:$N$996,9,0)))</f>
        <v/>
      </c>
      <c r="AJ59" s="275" t="str">
        <f>IF(ISERROR(VLOOKUP(B59,Çekiç!$F$8:$O$996,10,0)),"",(VLOOKUP(B59,Çekiç!$F$8:$O$996,10,0)))</f>
        <v/>
      </c>
      <c r="AK59" s="335" t="str">
        <f>IF(ISERROR(VLOOKUP(B59,Üçadım!$F$8:$N$996,9,0)),"",(VLOOKUP(B59,Üçadım!$F$8:$N$996,9,0)))</f>
        <v/>
      </c>
      <c r="AL59" s="334" t="str">
        <f>IF(ISERROR(VLOOKUP(B59,Üçadım!$F$8:$O$996,10,0)),"",(VLOOKUP(B59,Üçadım!$F$8:$O$996,10,0)))</f>
        <v/>
      </c>
      <c r="AM59" s="294" t="str">
        <f>IF(ISERROR(VLOOKUP(B59,'4x400m.'!$E$8:$F$983,2,0)),"",(VLOOKUP(B59,'4x400m.'!$E$8:$H$983,2,0)))</f>
        <v/>
      </c>
      <c r="AN59" s="271" t="str">
        <f>IF(ISERROR(VLOOKUP(B59,'4x400m.'!$E$8:$G$983,3,0)),"",(VLOOKUP(B59,'4x400m.'!$E$8:$G$983,3,0)))</f>
        <v/>
      </c>
      <c r="AO59" s="297" t="e">
        <f t="shared" si="6"/>
        <v>#VALUE!</v>
      </c>
      <c r="AP59" s="277" t="e">
        <f t="shared" si="7"/>
        <v>#VALUE!</v>
      </c>
    </row>
    <row r="60" spans="1:42" ht="36" hidden="1" customHeight="1">
      <c r="A60" s="268">
        <v>54</v>
      </c>
      <c r="B60" s="269"/>
      <c r="C60" s="270" t="str">
        <f>IF(ISERROR(VLOOKUP(B60,'100m.'!$E$8:$F$991,2,0)),"",(VLOOKUP(B60,'100m.'!$E$8:$H$991,2,0)))</f>
        <v/>
      </c>
      <c r="D60" s="271" t="str">
        <f>IF(ISERROR(VLOOKUP(B60,'100m.'!$E$8:$G$991,3,0)),"",(VLOOKUP(B60,'100m.'!$E$8:$G$991,3,0)))</f>
        <v/>
      </c>
      <c r="E60" s="333" t="str">
        <f>IF(ISERROR(VLOOKUP(B60,'400m.'!$E$8:$F$1007,2,0)),"",(VLOOKUP(B60,'400m.'!$E$8:$H$1007,2,0)))</f>
        <v/>
      </c>
      <c r="F60" s="334" t="str">
        <f>IF(ISERROR(VLOOKUP(B60,'400m.'!$E$8:$G$1007,3,0)),"",(VLOOKUP(B60,'400m.'!$E$8:$G$1007,3,0)))</f>
        <v/>
      </c>
      <c r="G60" s="293" t="str">
        <f>IF(ISERROR(VLOOKUP(B60,'3000m.'!$E$8:$F$1000,2,0)),"",(VLOOKUP(B60,'3000m.'!$E$8:$H$1000,2,0)))</f>
        <v/>
      </c>
      <c r="H60" s="275" t="str">
        <f>IF(ISERROR(VLOOKUP(B60,'3000m.'!$E$8:$G$1000,3,0)),"",(VLOOKUP(B60,'3000m.'!$E$8:$G$1000,3,0)))</f>
        <v/>
      </c>
      <c r="I60" s="335" t="str">
        <f>IF(ISERROR(VLOOKUP(B60,Cirit!$F$8:$N$996,9,0)),"",(VLOOKUP(B60,Cirit!$F$8:$N$996,9,0)))</f>
        <v/>
      </c>
      <c r="J60" s="334" t="str">
        <f>IF(ISERROR(VLOOKUP(B60,Cirit!$F$8:$O$996,10,0)),"",(VLOOKUP(B60,Cirit!$F$8:$O$996,10,0)))</f>
        <v/>
      </c>
      <c r="K60" s="276" t="str">
        <f>IF(ISERROR(VLOOKUP(B60,Yüksek!$F$8:$BO$950,62,0)),"",(VLOOKUP(B60,Yüksek!$F$8:$BO$950,62,0)))</f>
        <v/>
      </c>
      <c r="L60" s="271" t="str">
        <f>IF(ISERROR(VLOOKUP(B60,Yüksek!$F$8:$BP$950,63,0)),"",(VLOOKUP(B60,Yüksek!$F$8:$BP$950,63,0)))</f>
        <v/>
      </c>
      <c r="M60" s="335" t="str">
        <f>IF(ISERROR(VLOOKUP(B60,Gülle!$F$8:$N$996,9,0)),"",(VLOOKUP(B60,Gülle!$F$8:$N$996,9,0)))</f>
        <v/>
      </c>
      <c r="N60" s="334" t="str">
        <f>IF(ISERROR(VLOOKUP(B60,Gülle!$F$8:$O$996,10,0)),"",(VLOOKUP(B60,Gülle!$F$8:$O$996,10,0)))</f>
        <v/>
      </c>
      <c r="O60" s="297" t="e">
        <f t="shared" si="4"/>
        <v>#VALUE!</v>
      </c>
      <c r="P60" s="270" t="str">
        <f>IF(ISERROR(VLOOKUP(B60,'200m.'!$E$8:$F$999,2,0)),"",(VLOOKUP(B60,'200m.'!$E$8:$H$999,2,0)))</f>
        <v/>
      </c>
      <c r="Q60" s="271" t="str">
        <f>IF(ISERROR(VLOOKUP(B60,'200m.'!$E$8:$G$999,3,0)),"",(VLOOKUP(B60,'200m.'!$E$8:$G$999,3,0)))</f>
        <v/>
      </c>
      <c r="R60" s="333" t="str">
        <f>IF(ISERROR(VLOOKUP(B60,'400m.Eng.'!$E$8:$F$991,2,0)),"",(VLOOKUP(B60,'400m.Eng.'!$E$8:$H$991,2,0)))</f>
        <v/>
      </c>
      <c r="S60" s="334" t="str">
        <f>IF(ISERROR(VLOOKUP(B60,'400m.Eng.'!$E$8:$G$991,3,0)),"",(VLOOKUP(B60,'400m.Eng.'!$E$8:$G$991,3,0)))</f>
        <v/>
      </c>
      <c r="T60" s="294" t="str">
        <f>IF(ISERROR(VLOOKUP(B60,'800m.'!$E$8:$F$1001,2,0)),"",(VLOOKUP(B60,'800m.'!$E$8:$H$1001,2,0)))</f>
        <v/>
      </c>
      <c r="U60" s="275" t="str">
        <f>IF(ISERROR(VLOOKUP(B60,'800m.'!$E$8:$G$1001,3,0)),"",(VLOOKUP(B60,'800m.'!$E$8:$G$1001,3,0)))</f>
        <v/>
      </c>
      <c r="V60" s="276" t="str">
        <f>IF(ISERROR(VLOOKUP(B60,Sırık!$F$8:$BO$950,62,0)),"",(VLOOKUP(B60,Sırık!$F$8:$BO$950,62,0)))</f>
        <v/>
      </c>
      <c r="W60" s="271" t="str">
        <f>IF(ISERROR(VLOOKUP(B60,Sırık!$F$8:$BP$950,63,0)),"",(VLOOKUP(B60,Sırık!$F$8:$BP$950,63,0)))</f>
        <v/>
      </c>
      <c r="X60" s="335" t="str">
        <f>IF(ISERROR(VLOOKUP(B60,Uzun!$F$8:$N$996,9,0)),"",(VLOOKUP(B60,Uzun!$F$8:$N$996,9,0)))</f>
        <v/>
      </c>
      <c r="Y60" s="334" t="str">
        <f>IF(ISERROR(VLOOKUP(B60,Uzun!$F$8:$O$996,10,0)),"",(VLOOKUP(B60,Uzun!$F$8:$O$996,10,0)))</f>
        <v/>
      </c>
      <c r="Z60" s="274" t="str">
        <f>IF(ISERROR(VLOOKUP(B60,Disk!$F$8:$N$996,9,0)),"",(VLOOKUP(B60,Disk!$F$8:$N$996,9,0)))</f>
        <v/>
      </c>
      <c r="AA60" s="275" t="str">
        <f>IF(ISERROR(VLOOKUP(B60,Disk!$F$8:$O$996,10,0)),"",(VLOOKUP(B60,Disk!$F$8:$O$996,10,0)))</f>
        <v/>
      </c>
      <c r="AB60" s="333" t="str">
        <f>IF(ISERROR(VLOOKUP(B60,'4x100m.'!$E$8:$F$983,2,0)),"",(VLOOKUP(B60,'4x100m.'!$E$8:$H$983,2,0)))</f>
        <v/>
      </c>
      <c r="AC60" s="334" t="str">
        <f>IF(ISERROR(VLOOKUP(B60,'4x100m.'!$E$8:$G$983,3,0)),"",(VLOOKUP(B60,'4x100m.'!$E$8:$G$983,3,0)))</f>
        <v/>
      </c>
      <c r="AD60" s="297" t="e">
        <f t="shared" si="5"/>
        <v>#VALUE!</v>
      </c>
      <c r="AE60" s="270" t="str">
        <f>IF(ISERROR(VLOOKUP(B60,'100m.Eng.'!$E$8:$F$991,2,0)),"",(VLOOKUP(B60,'100m.Eng.'!$E$8:$H$991,2,0)))</f>
        <v/>
      </c>
      <c r="AF60" s="271" t="str">
        <f>IF(ISERROR(VLOOKUP(B60,'100m.Eng.'!$E$8:$G$991,3,0)),"",(VLOOKUP(B60,'100m.Eng.'!$E$8:$G$991,3,0)))</f>
        <v/>
      </c>
      <c r="AG60" s="333" t="str">
        <f>IF(ISERROR(VLOOKUP(B60,'1500m.'!$E$8:$F$996,2,0)),"",(VLOOKUP(B60,'1500m.'!$E$8:$H$996,2,0)))</f>
        <v/>
      </c>
      <c r="AH60" s="334" t="str">
        <f>IF(ISERROR(VLOOKUP(B60,'1500m.'!$E$8:$G$996,3,0)),"",(VLOOKUP(B60,'1500m.'!$E$8:$G$996,3,0)))</f>
        <v/>
      </c>
      <c r="AI60" s="274" t="str">
        <f>IF(ISERROR(VLOOKUP(B60,Çekiç!$F$8:$N$996,9,0)),"",(VLOOKUP(B60,Çekiç!$F$8:$N$996,9,0)))</f>
        <v/>
      </c>
      <c r="AJ60" s="275" t="str">
        <f>IF(ISERROR(VLOOKUP(B60,Çekiç!$F$8:$O$996,10,0)),"",(VLOOKUP(B60,Çekiç!$F$8:$O$996,10,0)))</f>
        <v/>
      </c>
      <c r="AK60" s="335" t="str">
        <f>IF(ISERROR(VLOOKUP(B60,Üçadım!$F$8:$N$996,9,0)),"",(VLOOKUP(B60,Üçadım!$F$8:$N$996,9,0)))</f>
        <v/>
      </c>
      <c r="AL60" s="334" t="str">
        <f>IF(ISERROR(VLOOKUP(B60,Üçadım!$F$8:$O$996,10,0)),"",(VLOOKUP(B60,Üçadım!$F$8:$O$996,10,0)))</f>
        <v/>
      </c>
      <c r="AM60" s="294" t="str">
        <f>IF(ISERROR(VLOOKUP(B60,'4x400m.'!$E$8:$F$983,2,0)),"",(VLOOKUP(B60,'4x400m.'!$E$8:$H$983,2,0)))</f>
        <v/>
      </c>
      <c r="AN60" s="271" t="str">
        <f>IF(ISERROR(VLOOKUP(B60,'4x400m.'!$E$8:$G$983,3,0)),"",(VLOOKUP(B60,'4x400m.'!$E$8:$G$983,3,0)))</f>
        <v/>
      </c>
      <c r="AO60" s="297" t="e">
        <f t="shared" si="6"/>
        <v>#VALUE!</v>
      </c>
      <c r="AP60" s="277" t="e">
        <f t="shared" si="7"/>
        <v>#VALUE!</v>
      </c>
    </row>
    <row r="61" spans="1:42" ht="36" hidden="1" customHeight="1">
      <c r="A61" s="268">
        <v>55</v>
      </c>
      <c r="B61" s="269"/>
      <c r="C61" s="270" t="str">
        <f>IF(ISERROR(VLOOKUP(B61,'100m.'!$E$8:$F$991,2,0)),"",(VLOOKUP(B61,'100m.'!$E$8:$H$991,2,0)))</f>
        <v/>
      </c>
      <c r="D61" s="271" t="str">
        <f>IF(ISERROR(VLOOKUP(B61,'100m.'!$E$8:$G$991,3,0)),"",(VLOOKUP(B61,'100m.'!$E$8:$G$991,3,0)))</f>
        <v/>
      </c>
      <c r="E61" s="333" t="str">
        <f>IF(ISERROR(VLOOKUP(B61,'400m.'!$E$8:$F$1007,2,0)),"",(VLOOKUP(B61,'400m.'!$E$8:$H$1007,2,0)))</f>
        <v/>
      </c>
      <c r="F61" s="334" t="str">
        <f>IF(ISERROR(VLOOKUP(B61,'400m.'!$E$8:$G$1007,3,0)),"",(VLOOKUP(B61,'400m.'!$E$8:$G$1007,3,0)))</f>
        <v/>
      </c>
      <c r="G61" s="293" t="str">
        <f>IF(ISERROR(VLOOKUP(B61,'3000m.'!$E$8:$F$1000,2,0)),"",(VLOOKUP(B61,'3000m.'!$E$8:$H$1000,2,0)))</f>
        <v/>
      </c>
      <c r="H61" s="275" t="str">
        <f>IF(ISERROR(VLOOKUP(B61,'3000m.'!$E$8:$G$1000,3,0)),"",(VLOOKUP(B61,'3000m.'!$E$8:$G$1000,3,0)))</f>
        <v/>
      </c>
      <c r="I61" s="335" t="str">
        <f>IF(ISERROR(VLOOKUP(B61,Cirit!$F$8:$N$996,9,0)),"",(VLOOKUP(B61,Cirit!$F$8:$N$996,9,0)))</f>
        <v/>
      </c>
      <c r="J61" s="334" t="str">
        <f>IF(ISERROR(VLOOKUP(B61,Cirit!$F$8:$O$996,10,0)),"",(VLOOKUP(B61,Cirit!$F$8:$O$996,10,0)))</f>
        <v/>
      </c>
      <c r="K61" s="276" t="str">
        <f>IF(ISERROR(VLOOKUP(B61,Yüksek!$F$8:$BO$950,62,0)),"",(VLOOKUP(B61,Yüksek!$F$8:$BO$950,62,0)))</f>
        <v/>
      </c>
      <c r="L61" s="271" t="str">
        <f>IF(ISERROR(VLOOKUP(B61,Yüksek!$F$8:$BP$950,63,0)),"",(VLOOKUP(B61,Yüksek!$F$8:$BP$950,63,0)))</f>
        <v/>
      </c>
      <c r="M61" s="335" t="str">
        <f>IF(ISERROR(VLOOKUP(B61,Gülle!$F$8:$N$996,9,0)),"",(VLOOKUP(B61,Gülle!$F$8:$N$996,9,0)))</f>
        <v/>
      </c>
      <c r="N61" s="334" t="str">
        <f>IF(ISERROR(VLOOKUP(B61,Gülle!$F$8:$O$996,10,0)),"",(VLOOKUP(B61,Gülle!$F$8:$O$996,10,0)))</f>
        <v/>
      </c>
      <c r="O61" s="297" t="e">
        <f t="shared" si="4"/>
        <v>#VALUE!</v>
      </c>
      <c r="P61" s="270" t="str">
        <f>IF(ISERROR(VLOOKUP(B61,'200m.'!$E$8:$F$999,2,0)),"",(VLOOKUP(B61,'200m.'!$E$8:$H$999,2,0)))</f>
        <v/>
      </c>
      <c r="Q61" s="271" t="str">
        <f>IF(ISERROR(VLOOKUP(B61,'200m.'!$E$8:$G$999,3,0)),"",(VLOOKUP(B61,'200m.'!$E$8:$G$999,3,0)))</f>
        <v/>
      </c>
      <c r="R61" s="333" t="str">
        <f>IF(ISERROR(VLOOKUP(B61,'400m.Eng.'!$E$8:$F$991,2,0)),"",(VLOOKUP(B61,'400m.Eng.'!$E$8:$H$991,2,0)))</f>
        <v/>
      </c>
      <c r="S61" s="334" t="str">
        <f>IF(ISERROR(VLOOKUP(B61,'400m.Eng.'!$E$8:$G$991,3,0)),"",(VLOOKUP(B61,'400m.Eng.'!$E$8:$G$991,3,0)))</f>
        <v/>
      </c>
      <c r="T61" s="294" t="str">
        <f>IF(ISERROR(VLOOKUP(B61,'800m.'!$E$8:$F$1001,2,0)),"",(VLOOKUP(B61,'800m.'!$E$8:$H$1001,2,0)))</f>
        <v/>
      </c>
      <c r="U61" s="275" t="str">
        <f>IF(ISERROR(VLOOKUP(B61,'800m.'!$E$8:$G$1001,3,0)),"",(VLOOKUP(B61,'800m.'!$E$8:$G$1001,3,0)))</f>
        <v/>
      </c>
      <c r="V61" s="276" t="str">
        <f>IF(ISERROR(VLOOKUP(B61,Sırık!$F$8:$BO$950,62,0)),"",(VLOOKUP(B61,Sırık!$F$8:$BO$950,62,0)))</f>
        <v/>
      </c>
      <c r="W61" s="271" t="str">
        <f>IF(ISERROR(VLOOKUP(B61,Sırık!$F$8:$BP$950,63,0)),"",(VLOOKUP(B61,Sırık!$F$8:$BP$950,63,0)))</f>
        <v/>
      </c>
      <c r="X61" s="335" t="str">
        <f>IF(ISERROR(VLOOKUP(B61,Uzun!$F$8:$N$996,9,0)),"",(VLOOKUP(B61,Uzun!$F$8:$N$996,9,0)))</f>
        <v/>
      </c>
      <c r="Y61" s="334" t="str">
        <f>IF(ISERROR(VLOOKUP(B61,Uzun!$F$8:$O$996,10,0)),"",(VLOOKUP(B61,Uzun!$F$8:$O$996,10,0)))</f>
        <v/>
      </c>
      <c r="Z61" s="274" t="str">
        <f>IF(ISERROR(VLOOKUP(B61,Disk!$F$8:$N$996,9,0)),"",(VLOOKUP(B61,Disk!$F$8:$N$996,9,0)))</f>
        <v/>
      </c>
      <c r="AA61" s="275" t="str">
        <f>IF(ISERROR(VLOOKUP(B61,Disk!$F$8:$O$996,10,0)),"",(VLOOKUP(B61,Disk!$F$8:$O$996,10,0)))</f>
        <v/>
      </c>
      <c r="AB61" s="272" t="str">
        <f>IF(ISERROR(VLOOKUP(B61,'4x100m.'!$E$8:$F$983,2,0)),"",(VLOOKUP(B61,'4x100m.'!$E$8:$H$983,2,0)))</f>
        <v/>
      </c>
      <c r="AC61" s="273" t="str">
        <f>IF(ISERROR(VLOOKUP(B61,'4x100m.'!$E$8:$G$983,3,0)),"",(VLOOKUP(B61,'4x100m.'!$E$8:$G$983,3,0)))</f>
        <v/>
      </c>
      <c r="AD61" s="297" t="e">
        <f t="shared" si="5"/>
        <v>#VALUE!</v>
      </c>
      <c r="AE61" s="270" t="str">
        <f>IF(ISERROR(VLOOKUP(B61,'100m.Eng.'!$E$8:$F$991,2,0)),"",(VLOOKUP(B61,'100m.Eng.'!$E$8:$H$991,2,0)))</f>
        <v/>
      </c>
      <c r="AF61" s="271" t="str">
        <f>IF(ISERROR(VLOOKUP(B61,'100m.Eng.'!$E$8:$G$991,3,0)),"",(VLOOKUP(B61,'100m.Eng.'!$E$8:$G$991,3,0)))</f>
        <v/>
      </c>
      <c r="AG61" s="333" t="str">
        <f>IF(ISERROR(VLOOKUP(B61,'1500m.'!$E$8:$F$996,2,0)),"",(VLOOKUP(B61,'1500m.'!$E$8:$H$996,2,0)))</f>
        <v/>
      </c>
      <c r="AH61" s="334" t="str">
        <f>IF(ISERROR(VLOOKUP(B61,'1500m.'!$E$8:$G$996,3,0)),"",(VLOOKUP(B61,'1500m.'!$E$8:$G$996,3,0)))</f>
        <v/>
      </c>
      <c r="AI61" s="274" t="str">
        <f>IF(ISERROR(VLOOKUP(B61,Çekiç!$F$8:$N$996,9,0)),"",(VLOOKUP(B61,Çekiç!$F$8:$N$996,9,0)))</f>
        <v/>
      </c>
      <c r="AJ61" s="275" t="str">
        <f>IF(ISERROR(VLOOKUP(B61,Çekiç!$F$8:$O$996,10,0)),"",(VLOOKUP(B61,Çekiç!$F$8:$O$996,10,0)))</f>
        <v/>
      </c>
      <c r="AK61" s="335" t="str">
        <f>IF(ISERROR(VLOOKUP(B61,Üçadım!$F$8:$N$996,9,0)),"",(VLOOKUP(B61,Üçadım!$F$8:$N$996,9,0)))</f>
        <v/>
      </c>
      <c r="AL61" s="334" t="str">
        <f>IF(ISERROR(VLOOKUP(B61,Üçadım!$F$8:$O$996,10,0)),"",(VLOOKUP(B61,Üçadım!$F$8:$O$996,10,0)))</f>
        <v/>
      </c>
      <c r="AM61" s="294" t="str">
        <f>IF(ISERROR(VLOOKUP(B61,'4x400m.'!$E$8:$F$983,2,0)),"",(VLOOKUP(B61,'4x400m.'!$E$8:$H$983,2,0)))</f>
        <v/>
      </c>
      <c r="AN61" s="271" t="str">
        <f>IF(ISERROR(VLOOKUP(B61,'4x400m.'!$E$8:$G$983,3,0)),"",(VLOOKUP(B61,'4x400m.'!$E$8:$G$983,3,0)))</f>
        <v/>
      </c>
      <c r="AO61" s="297" t="e">
        <f t="shared" si="6"/>
        <v>#VALUE!</v>
      </c>
      <c r="AP61" s="277" t="e">
        <f t="shared" si="7"/>
        <v>#VALUE!</v>
      </c>
    </row>
    <row r="62" spans="1:42" hidden="1"/>
  </sheetData>
  <mergeCells count="28">
    <mergeCell ref="A5:A6"/>
    <mergeCell ref="B5:B6"/>
    <mergeCell ref="C5:D5"/>
    <mergeCell ref="E5:F5"/>
    <mergeCell ref="G5:H5"/>
    <mergeCell ref="P5:Q5"/>
    <mergeCell ref="R5:S5"/>
    <mergeCell ref="T5:U5"/>
    <mergeCell ref="I5:J5"/>
    <mergeCell ref="K5:L5"/>
    <mergeCell ref="M5:N5"/>
    <mergeCell ref="O5:O6"/>
    <mergeCell ref="V5:W5"/>
    <mergeCell ref="X5:Y5"/>
    <mergeCell ref="Z5:AA5"/>
    <mergeCell ref="AB5:AC5"/>
    <mergeCell ref="AD5:AD6"/>
    <mergeCell ref="AO5:AO6"/>
    <mergeCell ref="A1:AP1"/>
    <mergeCell ref="A2:AP2"/>
    <mergeCell ref="A3:AP3"/>
    <mergeCell ref="A4:AP4"/>
    <mergeCell ref="AE5:AF5"/>
    <mergeCell ref="AG5:AH5"/>
    <mergeCell ref="AI5:AJ5"/>
    <mergeCell ref="AK5:AL5"/>
    <mergeCell ref="AM5:AN5"/>
    <mergeCell ref="AP5:AP6"/>
  </mergeCells>
  <conditionalFormatting sqref="AP1:AP1048576">
    <cfRule type="duplicateValues" dxfId="1" priority="1" stopIfTrue="1"/>
  </conditionalFormatting>
  <printOptions horizontalCentered="1" verticalCentered="1"/>
  <pageMargins left="0.2" right="7.0000000000000007E-2" top="7.0000000000000007E-2" bottom="7.0000000000000007E-2" header="7.0000000000000007E-2" footer="7.0000000000000007E-2"/>
  <pageSetup paperSize="9" scale="24" orientation="landscape" r:id="rId1"/>
  <drawing r:id="rId2"/>
</worksheet>
</file>

<file path=xl/worksheets/sheet41.xml><?xml version="1.0" encoding="utf-8"?>
<worksheet xmlns="http://schemas.openxmlformats.org/spreadsheetml/2006/main" xmlns:r="http://schemas.openxmlformats.org/officeDocument/2006/relationships">
  <sheetPr>
    <tabColor theme="9" tint="-0.249977111117893"/>
  </sheetPr>
  <dimension ref="A1:U91"/>
  <sheetViews>
    <sheetView view="pageBreakPreview" zoomScale="90" zoomScaleNormal="100" zoomScaleSheetLayoutView="90" workbookViewId="0">
      <selection activeCell="M8" sqref="M8"/>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5.85546875" style="22" bestFit="1"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739</v>
      </c>
      <c r="E3" s="559"/>
      <c r="F3" s="560" t="s">
        <v>304</v>
      </c>
      <c r="G3" s="560"/>
      <c r="H3" s="565" t="str">
        <f>'YARIŞMA PROGRAMI'!E40</f>
        <v>12,58-Nevin YANIT</v>
      </c>
      <c r="I3" s="561"/>
      <c r="J3" s="561"/>
      <c r="K3" s="561"/>
      <c r="L3" s="561"/>
      <c r="M3" s="296" t="s">
        <v>303</v>
      </c>
      <c r="N3" s="562" t="str">
        <f>'YARIŞMA PROGRAMI'!F40</f>
        <v>13.63-NEVİN YANIT</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PROGRAMI'!B40</f>
        <v>11 Mayıs 2014 - 09.30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633</v>
      </c>
      <c r="J6" s="231"/>
      <c r="K6" s="231"/>
      <c r="L6" s="231"/>
      <c r="M6" s="234" t="s">
        <v>226</v>
      </c>
      <c r="N6" s="235"/>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c r="C8" s="111"/>
      <c r="D8" s="262"/>
      <c r="E8" s="171"/>
      <c r="F8" s="112"/>
      <c r="G8" s="238"/>
      <c r="H8" s="21"/>
      <c r="I8" s="66">
        <v>1</v>
      </c>
      <c r="J8" s="200" t="s">
        <v>871</v>
      </c>
      <c r="K8" s="238" t="str">
        <f>IF(ISERROR(VLOOKUP(J8,'KAYIT LİSTESİ'!$B$4:$H$904,2,0)),"",(VLOOKUP(J8,'KAYIT LİSTESİ'!$B$4:$H$904,2,0)))</f>
        <v/>
      </c>
      <c r="L8" s="111" t="str">
        <f>IF(ISERROR(VLOOKUP(J8,'KAYIT LİSTESİ'!$B$4:$H$904,4,0)),"",(VLOOKUP(J8,'KAYIT LİSTESİ'!$B$4:$H$904,4,0)))</f>
        <v/>
      </c>
      <c r="M8" s="201" t="str">
        <f>IF(ISERROR(VLOOKUP(J8,'KAYIT LİSTESİ'!$B$4:$H$904,5,0)),"",(VLOOKUP(J8,'KAYIT LİSTESİ'!$B$4:$H$904,5,0)))</f>
        <v/>
      </c>
      <c r="N8" s="201" t="str">
        <f>IF(ISERROR(VLOOKUP(J8,'KAYIT LİSTESİ'!$B$4:$H$904,6,0)),"",(VLOOKUP(J8,'KAYIT LİSTESİ'!$B$4:$H$904,6,0)))</f>
        <v/>
      </c>
      <c r="O8" s="112"/>
      <c r="P8" s="260"/>
      <c r="T8" s="217">
        <v>1174</v>
      </c>
      <c r="U8" s="218">
        <v>93</v>
      </c>
    </row>
    <row r="9" spans="1:21" s="18" customFormat="1" ht="39.75" customHeight="1">
      <c r="A9" s="66">
        <v>2</v>
      </c>
      <c r="B9" s="261"/>
      <c r="C9" s="111"/>
      <c r="D9" s="262"/>
      <c r="E9" s="171"/>
      <c r="F9" s="112"/>
      <c r="G9" s="238"/>
      <c r="H9" s="21"/>
      <c r="I9" s="66">
        <v>2</v>
      </c>
      <c r="J9" s="200" t="s">
        <v>872</v>
      </c>
      <c r="K9" s="238" t="str">
        <f>IF(ISERROR(VLOOKUP(J9,'KAYIT LİSTESİ'!$B$4:$H$904,2,0)),"",(VLOOKUP(J9,'KAYIT LİSTESİ'!$B$4:$H$904,2,0)))</f>
        <v/>
      </c>
      <c r="L9" s="111" t="str">
        <f>IF(ISERROR(VLOOKUP(J9,'KAYIT LİSTESİ'!$B$4:$H$904,4,0)),"",(VLOOKUP(J9,'KAYIT LİSTESİ'!$B$4:$H$904,4,0)))</f>
        <v/>
      </c>
      <c r="M9" s="201" t="str">
        <f>IF(ISERROR(VLOOKUP(J9,'KAYIT LİSTESİ'!$B$4:$H$904,5,0)),"",(VLOOKUP(J9,'KAYIT LİSTESİ'!$B$4:$H$904,5,0)))</f>
        <v/>
      </c>
      <c r="N9" s="201" t="str">
        <f>IF(ISERROR(VLOOKUP(J9,'KAYIT LİSTESİ'!$B$4:$H$904,6,0)),"",(VLOOKUP(J9,'KAYIT LİSTESİ'!$B$4:$H$904,6,0)))</f>
        <v/>
      </c>
      <c r="O9" s="112"/>
      <c r="P9" s="260"/>
      <c r="T9" s="217">
        <v>1176</v>
      </c>
      <c r="U9" s="218">
        <v>92</v>
      </c>
    </row>
    <row r="10" spans="1:21" s="18" customFormat="1" ht="39.75" customHeight="1">
      <c r="A10" s="66">
        <v>3</v>
      </c>
      <c r="B10" s="261"/>
      <c r="C10" s="111"/>
      <c r="D10" s="262"/>
      <c r="E10" s="171"/>
      <c r="F10" s="112"/>
      <c r="G10" s="238"/>
      <c r="H10" s="21"/>
      <c r="I10" s="66">
        <v>3</v>
      </c>
      <c r="J10" s="200" t="s">
        <v>873</v>
      </c>
      <c r="K10" s="238" t="str">
        <f>IF(ISERROR(VLOOKUP(J10,'KAYIT LİSTESİ'!$B$4:$H$904,2,0)),"",(VLOOKUP(J10,'KAYIT LİSTESİ'!$B$4:$H$904,2,0)))</f>
        <v/>
      </c>
      <c r="L10" s="111" t="str">
        <f>IF(ISERROR(VLOOKUP(J10,'KAYIT LİSTESİ'!$B$4:$H$904,4,0)),"",(VLOOKUP(J10,'KAYIT LİSTESİ'!$B$4:$H$904,4,0)))</f>
        <v/>
      </c>
      <c r="M10" s="201" t="str">
        <f>IF(ISERROR(VLOOKUP(J10,'KAYIT LİSTESİ'!$B$4:$H$904,5,0)),"",(VLOOKUP(J10,'KAYIT LİSTESİ'!$B$4:$H$904,5,0)))</f>
        <v/>
      </c>
      <c r="N10" s="201" t="str">
        <f>IF(ISERROR(VLOOKUP(J10,'KAYIT LİSTESİ'!$B$4:$H$904,6,0)),"",(VLOOKUP(J10,'KAYIT LİSTESİ'!$B$4:$H$904,6,0)))</f>
        <v/>
      </c>
      <c r="O10" s="112"/>
      <c r="P10" s="260"/>
      <c r="T10" s="217">
        <v>1178</v>
      </c>
      <c r="U10" s="218">
        <v>91</v>
      </c>
    </row>
    <row r="11" spans="1:21" s="18" customFormat="1" ht="39.75" customHeight="1">
      <c r="A11" s="66">
        <v>4</v>
      </c>
      <c r="B11" s="261"/>
      <c r="C11" s="111"/>
      <c r="D11" s="262"/>
      <c r="E11" s="171"/>
      <c r="F11" s="112"/>
      <c r="G11" s="238"/>
      <c r="H11" s="21"/>
      <c r="I11" s="66">
        <v>4</v>
      </c>
      <c r="J11" s="200" t="s">
        <v>874</v>
      </c>
      <c r="K11" s="238" t="str">
        <f>IF(ISERROR(VLOOKUP(J11,'KAYIT LİSTESİ'!$B$4:$H$904,2,0)),"",(VLOOKUP(J11,'KAYIT LİSTESİ'!$B$4:$H$904,2,0)))</f>
        <v/>
      </c>
      <c r="L11" s="111" t="str">
        <f>IF(ISERROR(VLOOKUP(J11,'KAYIT LİSTESİ'!$B$4:$H$904,4,0)),"",(VLOOKUP(J11,'KAYIT LİSTESİ'!$B$4:$H$904,4,0)))</f>
        <v/>
      </c>
      <c r="M11" s="201" t="str">
        <f>IF(ISERROR(VLOOKUP(J11,'KAYIT LİSTESİ'!$B$4:$H$904,5,0)),"",(VLOOKUP(J11,'KAYIT LİSTESİ'!$B$4:$H$904,5,0)))</f>
        <v/>
      </c>
      <c r="N11" s="201" t="str">
        <f>IF(ISERROR(VLOOKUP(J11,'KAYIT LİSTESİ'!$B$4:$H$904,6,0)),"",(VLOOKUP(J11,'KAYIT LİSTESİ'!$B$4:$H$904,6,0)))</f>
        <v/>
      </c>
      <c r="O11" s="112"/>
      <c r="P11" s="260"/>
      <c r="T11" s="217">
        <v>1180</v>
      </c>
      <c r="U11" s="218">
        <v>90</v>
      </c>
    </row>
    <row r="12" spans="1:21" s="18" customFormat="1" ht="39.75" customHeight="1">
      <c r="A12" s="66">
        <v>5</v>
      </c>
      <c r="B12" s="261"/>
      <c r="C12" s="111"/>
      <c r="D12" s="262"/>
      <c r="E12" s="171"/>
      <c r="F12" s="112"/>
      <c r="G12" s="238"/>
      <c r="H12" s="21"/>
      <c r="I12" s="66">
        <v>5</v>
      </c>
      <c r="J12" s="200" t="s">
        <v>875</v>
      </c>
      <c r="K12" s="238" t="str">
        <f>IF(ISERROR(VLOOKUP(J12,'KAYIT LİSTESİ'!$B$4:$H$904,2,0)),"",(VLOOKUP(J12,'KAYIT LİSTESİ'!$B$4:$H$904,2,0)))</f>
        <v/>
      </c>
      <c r="L12" s="111" t="str">
        <f>IF(ISERROR(VLOOKUP(J12,'KAYIT LİSTESİ'!$B$4:$H$904,4,0)),"",(VLOOKUP(J12,'KAYIT LİSTESİ'!$B$4:$H$904,4,0)))</f>
        <v/>
      </c>
      <c r="M12" s="201" t="str">
        <f>IF(ISERROR(VLOOKUP(J12,'KAYIT LİSTESİ'!$B$4:$H$904,5,0)),"",(VLOOKUP(J12,'KAYIT LİSTESİ'!$B$4:$H$904,5,0)))</f>
        <v/>
      </c>
      <c r="N12" s="201" t="str">
        <f>IF(ISERROR(VLOOKUP(J12,'KAYIT LİSTESİ'!$B$4:$H$904,6,0)),"",(VLOOKUP(J12,'KAYIT LİSTESİ'!$B$4:$H$904,6,0)))</f>
        <v/>
      </c>
      <c r="O12" s="112"/>
      <c r="P12" s="260"/>
      <c r="T12" s="217">
        <v>1182</v>
      </c>
      <c r="U12" s="218">
        <v>89</v>
      </c>
    </row>
    <row r="13" spans="1:21" s="18" customFormat="1" ht="39.75" customHeight="1">
      <c r="A13" s="66">
        <v>6</v>
      </c>
      <c r="B13" s="261"/>
      <c r="C13" s="111"/>
      <c r="D13" s="262"/>
      <c r="E13" s="171"/>
      <c r="F13" s="112"/>
      <c r="G13" s="238"/>
      <c r="H13" s="21"/>
      <c r="I13" s="66">
        <v>6</v>
      </c>
      <c r="J13" s="200" t="s">
        <v>876</v>
      </c>
      <c r="K13" s="238" t="str">
        <f>IF(ISERROR(VLOOKUP(J13,'KAYIT LİSTESİ'!$B$4:$H$904,2,0)),"",(VLOOKUP(J13,'KAYIT LİSTESİ'!$B$4:$H$904,2,0)))</f>
        <v/>
      </c>
      <c r="L13" s="111" t="str">
        <f>IF(ISERROR(VLOOKUP(J13,'KAYIT LİSTESİ'!$B$4:$H$904,4,0)),"",(VLOOKUP(J13,'KAYIT LİSTESİ'!$B$4:$H$904,4,0)))</f>
        <v/>
      </c>
      <c r="M13" s="201" t="str">
        <f>IF(ISERROR(VLOOKUP(J13,'KAYIT LİSTESİ'!$B$4:$H$904,5,0)),"",(VLOOKUP(J13,'KAYIT LİSTESİ'!$B$4:$H$904,5,0)))</f>
        <v/>
      </c>
      <c r="N13" s="201" t="str">
        <f>IF(ISERROR(VLOOKUP(J13,'KAYIT LİSTESİ'!$B$4:$H$904,6,0)),"",(VLOOKUP(J13,'KAYIT LİSTESİ'!$B$4:$H$904,6,0)))</f>
        <v/>
      </c>
      <c r="O13" s="112"/>
      <c r="P13" s="260"/>
      <c r="T13" s="217">
        <v>1184</v>
      </c>
      <c r="U13" s="218">
        <v>88</v>
      </c>
    </row>
    <row r="14" spans="1:21" s="18" customFormat="1" ht="39.75" customHeight="1">
      <c r="A14" s="66">
        <v>7</v>
      </c>
      <c r="B14" s="261"/>
      <c r="C14" s="111"/>
      <c r="D14" s="262"/>
      <c r="E14" s="171"/>
      <c r="F14" s="112"/>
      <c r="G14" s="238"/>
      <c r="H14" s="21"/>
      <c r="I14" s="230" t="s">
        <v>634</v>
      </c>
      <c r="J14" s="231"/>
      <c r="K14" s="231"/>
      <c r="L14" s="231"/>
      <c r="M14" s="234" t="s">
        <v>226</v>
      </c>
      <c r="N14" s="235"/>
      <c r="O14" s="231"/>
      <c r="P14" s="232"/>
      <c r="T14" s="217">
        <v>1190</v>
      </c>
      <c r="U14" s="218">
        <v>85</v>
      </c>
    </row>
    <row r="15" spans="1:21" s="18" customFormat="1" ht="39.75" customHeight="1">
      <c r="A15" s="66">
        <v>8</v>
      </c>
      <c r="B15" s="261"/>
      <c r="C15" s="111"/>
      <c r="D15" s="262"/>
      <c r="E15" s="171"/>
      <c r="F15" s="112"/>
      <c r="G15" s="238"/>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c r="C16" s="111"/>
      <c r="D16" s="262"/>
      <c r="E16" s="171"/>
      <c r="F16" s="112"/>
      <c r="G16" s="238"/>
      <c r="H16" s="21"/>
      <c r="I16" s="66">
        <v>1</v>
      </c>
      <c r="J16" s="200" t="s">
        <v>877</v>
      </c>
      <c r="K16" s="238" t="str">
        <f>IF(ISERROR(VLOOKUP(J16,'KAYIT LİSTESİ'!$B$4:$H$904,2,0)),"",(VLOOKUP(J16,'KAYIT LİSTESİ'!$B$4:$H$904,2,0)))</f>
        <v/>
      </c>
      <c r="L16" s="111" t="str">
        <f>IF(ISERROR(VLOOKUP(J16,'KAYIT LİSTESİ'!$B$4:$H$904,4,0)),"",(VLOOKUP(J16,'KAYIT LİSTESİ'!$B$4:$H$904,4,0)))</f>
        <v/>
      </c>
      <c r="M16" s="201" t="str">
        <f>IF(ISERROR(VLOOKUP(J16,'KAYIT LİSTESİ'!$B$4:$H$904,5,0)),"",(VLOOKUP(J16,'KAYIT LİSTESİ'!$B$4:$H$904,5,0)))</f>
        <v/>
      </c>
      <c r="N16" s="201" t="str">
        <f>IF(ISERROR(VLOOKUP(J16,'KAYIT LİSTESİ'!$B$4:$H$904,6,0)),"",(VLOOKUP(J16,'KAYIT LİSTESİ'!$B$4:$H$904,6,0)))</f>
        <v/>
      </c>
      <c r="O16" s="112"/>
      <c r="P16" s="260"/>
      <c r="T16" s="217">
        <v>1194</v>
      </c>
      <c r="U16" s="218">
        <v>83</v>
      </c>
    </row>
    <row r="17" spans="1:21" s="18" customFormat="1" ht="39.75" customHeight="1">
      <c r="A17" s="66">
        <v>10</v>
      </c>
      <c r="B17" s="261"/>
      <c r="C17" s="111"/>
      <c r="D17" s="262"/>
      <c r="E17" s="171"/>
      <c r="F17" s="112"/>
      <c r="G17" s="238"/>
      <c r="H17" s="21"/>
      <c r="I17" s="66">
        <v>2</v>
      </c>
      <c r="J17" s="200" t="s">
        <v>878</v>
      </c>
      <c r="K17" s="238" t="str">
        <f>IF(ISERROR(VLOOKUP(J17,'KAYIT LİSTESİ'!$B$4:$H$904,2,0)),"",(VLOOKUP(J17,'KAYIT LİSTESİ'!$B$4:$H$904,2,0)))</f>
        <v/>
      </c>
      <c r="L17" s="111" t="str">
        <f>IF(ISERROR(VLOOKUP(J17,'KAYIT LİSTESİ'!$B$4:$H$904,4,0)),"",(VLOOKUP(J17,'KAYIT LİSTESİ'!$B$4:$H$904,4,0)))</f>
        <v/>
      </c>
      <c r="M17" s="201" t="str">
        <f>IF(ISERROR(VLOOKUP(J17,'KAYIT LİSTESİ'!$B$4:$H$904,5,0)),"",(VLOOKUP(J17,'KAYIT LİSTESİ'!$B$4:$H$904,5,0)))</f>
        <v/>
      </c>
      <c r="N17" s="201" t="str">
        <f>IF(ISERROR(VLOOKUP(J17,'KAYIT LİSTESİ'!$B$4:$H$904,6,0)),"",(VLOOKUP(J17,'KAYIT LİSTESİ'!$B$4:$H$904,6,0)))</f>
        <v/>
      </c>
      <c r="O17" s="112"/>
      <c r="P17" s="260"/>
      <c r="T17" s="217">
        <v>1196</v>
      </c>
      <c r="U17" s="218">
        <v>82</v>
      </c>
    </row>
    <row r="18" spans="1:21" s="18" customFormat="1" ht="39.75" customHeight="1">
      <c r="A18" s="66">
        <v>11</v>
      </c>
      <c r="B18" s="261"/>
      <c r="C18" s="111"/>
      <c r="D18" s="262"/>
      <c r="E18" s="171"/>
      <c r="F18" s="112"/>
      <c r="G18" s="238"/>
      <c r="H18" s="21"/>
      <c r="I18" s="66">
        <v>3</v>
      </c>
      <c r="J18" s="200" t="s">
        <v>879</v>
      </c>
      <c r="K18" s="238" t="str">
        <f>IF(ISERROR(VLOOKUP(J18,'KAYIT LİSTESİ'!$B$4:$H$904,2,0)),"",(VLOOKUP(J18,'KAYIT LİSTESİ'!$B$4:$H$904,2,0)))</f>
        <v/>
      </c>
      <c r="L18" s="111" t="str">
        <f>IF(ISERROR(VLOOKUP(J18,'KAYIT LİSTESİ'!$B$4:$H$904,4,0)),"",(VLOOKUP(J18,'KAYIT LİSTESİ'!$B$4:$H$904,4,0)))</f>
        <v/>
      </c>
      <c r="M18" s="201" t="str">
        <f>IF(ISERROR(VLOOKUP(J18,'KAYIT LİSTESİ'!$B$4:$H$904,5,0)),"",(VLOOKUP(J18,'KAYIT LİSTESİ'!$B$4:$H$904,5,0)))</f>
        <v/>
      </c>
      <c r="N18" s="201" t="str">
        <f>IF(ISERROR(VLOOKUP(J18,'KAYIT LİSTESİ'!$B$4:$H$904,6,0)),"",(VLOOKUP(J18,'KAYIT LİSTESİ'!$B$4:$H$904,6,0)))</f>
        <v/>
      </c>
      <c r="O18" s="112"/>
      <c r="P18" s="260"/>
      <c r="T18" s="217">
        <v>1198</v>
      </c>
      <c r="U18" s="218">
        <v>81</v>
      </c>
    </row>
    <row r="19" spans="1:21" s="18" customFormat="1" ht="39.75" customHeight="1">
      <c r="A19" s="66">
        <v>12</v>
      </c>
      <c r="B19" s="261"/>
      <c r="C19" s="111"/>
      <c r="D19" s="262"/>
      <c r="E19" s="171"/>
      <c r="F19" s="112"/>
      <c r="G19" s="238"/>
      <c r="H19" s="21"/>
      <c r="I19" s="66">
        <v>4</v>
      </c>
      <c r="J19" s="200" t="s">
        <v>880</v>
      </c>
      <c r="K19" s="238" t="str">
        <f>IF(ISERROR(VLOOKUP(J19,'KAYIT LİSTESİ'!$B$4:$H$904,2,0)),"",(VLOOKUP(J19,'KAYIT LİSTESİ'!$B$4:$H$904,2,0)))</f>
        <v/>
      </c>
      <c r="L19" s="111" t="str">
        <f>IF(ISERROR(VLOOKUP(J19,'KAYIT LİSTESİ'!$B$4:$H$904,4,0)),"",(VLOOKUP(J19,'KAYIT LİSTESİ'!$B$4:$H$904,4,0)))</f>
        <v/>
      </c>
      <c r="M19" s="201" t="str">
        <f>IF(ISERROR(VLOOKUP(J19,'KAYIT LİSTESİ'!$B$4:$H$904,5,0)),"",(VLOOKUP(J19,'KAYIT LİSTESİ'!$B$4:$H$904,5,0)))</f>
        <v/>
      </c>
      <c r="N19" s="201" t="str">
        <f>IF(ISERROR(VLOOKUP(J19,'KAYIT LİSTESİ'!$B$4:$H$904,6,0)),"",(VLOOKUP(J19,'KAYIT LİSTESİ'!$B$4:$H$904,6,0)))</f>
        <v/>
      </c>
      <c r="O19" s="112"/>
      <c r="P19" s="260"/>
      <c r="T19" s="217">
        <v>1200</v>
      </c>
      <c r="U19" s="218">
        <v>80</v>
      </c>
    </row>
    <row r="20" spans="1:21" s="18" customFormat="1" ht="39.75" customHeight="1">
      <c r="A20" s="66">
        <v>13</v>
      </c>
      <c r="B20" s="261"/>
      <c r="C20" s="111"/>
      <c r="D20" s="262"/>
      <c r="E20" s="171"/>
      <c r="F20" s="112"/>
      <c r="G20" s="238"/>
      <c r="H20" s="21"/>
      <c r="I20" s="66">
        <v>5</v>
      </c>
      <c r="J20" s="200" t="s">
        <v>881</v>
      </c>
      <c r="K20" s="238" t="str">
        <f>IF(ISERROR(VLOOKUP(J20,'KAYIT LİSTESİ'!$B$4:$H$904,2,0)),"",(VLOOKUP(J20,'KAYIT LİSTESİ'!$B$4:$H$904,2,0)))</f>
        <v/>
      </c>
      <c r="L20" s="111" t="str">
        <f>IF(ISERROR(VLOOKUP(J20,'KAYIT LİSTESİ'!$B$4:$H$904,4,0)),"",(VLOOKUP(J20,'KAYIT LİSTESİ'!$B$4:$H$904,4,0)))</f>
        <v/>
      </c>
      <c r="M20" s="201" t="str">
        <f>IF(ISERROR(VLOOKUP(J20,'KAYIT LİSTESİ'!$B$4:$H$904,5,0)),"",(VLOOKUP(J20,'KAYIT LİSTESİ'!$B$4:$H$904,5,0)))</f>
        <v/>
      </c>
      <c r="N20" s="201" t="str">
        <f>IF(ISERROR(VLOOKUP(J20,'KAYIT LİSTESİ'!$B$4:$H$904,6,0)),"",(VLOOKUP(J20,'KAYIT LİSTESİ'!$B$4:$H$904,6,0)))</f>
        <v/>
      </c>
      <c r="O20" s="112"/>
      <c r="P20" s="260"/>
      <c r="T20" s="217">
        <v>1202</v>
      </c>
      <c r="U20" s="218">
        <v>79</v>
      </c>
    </row>
    <row r="21" spans="1:21" s="18" customFormat="1" ht="39.75" customHeight="1">
      <c r="A21" s="66">
        <v>14</v>
      </c>
      <c r="B21" s="261"/>
      <c r="C21" s="111"/>
      <c r="D21" s="262"/>
      <c r="E21" s="171"/>
      <c r="F21" s="112"/>
      <c r="G21" s="238"/>
      <c r="H21" s="21"/>
      <c r="I21" s="66">
        <v>6</v>
      </c>
      <c r="J21" s="200" t="s">
        <v>882</v>
      </c>
      <c r="K21" s="238" t="str">
        <f>IF(ISERROR(VLOOKUP(J21,'KAYIT LİSTESİ'!$B$4:$H$904,2,0)),"",(VLOOKUP(J21,'KAYIT LİSTESİ'!$B$4:$H$904,2,0)))</f>
        <v/>
      </c>
      <c r="L21" s="111" t="str">
        <f>IF(ISERROR(VLOOKUP(J21,'KAYIT LİSTESİ'!$B$4:$H$904,4,0)),"",(VLOOKUP(J21,'KAYIT LİSTESİ'!$B$4:$H$904,4,0)))</f>
        <v/>
      </c>
      <c r="M21" s="201" t="str">
        <f>IF(ISERROR(VLOOKUP(J21,'KAYIT LİSTESİ'!$B$4:$H$904,5,0)),"",(VLOOKUP(J21,'KAYIT LİSTESİ'!$B$4:$H$904,5,0)))</f>
        <v/>
      </c>
      <c r="N21" s="201" t="str">
        <f>IF(ISERROR(VLOOKUP(J21,'KAYIT LİSTESİ'!$B$4:$H$904,6,0)),"",(VLOOKUP(J21,'KAYIT LİSTESİ'!$B$4:$H$904,6,0)))</f>
        <v/>
      </c>
      <c r="O21" s="112"/>
      <c r="P21" s="260"/>
      <c r="T21" s="217">
        <v>1204</v>
      </c>
      <c r="U21" s="218">
        <v>78</v>
      </c>
    </row>
    <row r="22" spans="1:21" s="18" customFormat="1" ht="39.75" customHeight="1">
      <c r="A22" s="66">
        <v>15</v>
      </c>
      <c r="B22" s="261"/>
      <c r="C22" s="111"/>
      <c r="D22" s="262"/>
      <c r="E22" s="171"/>
      <c r="F22" s="112"/>
      <c r="G22" s="238"/>
      <c r="H22" s="21"/>
      <c r="I22" s="230" t="s">
        <v>635</v>
      </c>
      <c r="J22" s="231"/>
      <c r="K22" s="231"/>
      <c r="L22" s="231"/>
      <c r="M22" s="234" t="s">
        <v>226</v>
      </c>
      <c r="N22" s="235"/>
      <c r="O22" s="231"/>
      <c r="P22" s="232"/>
      <c r="T22" s="217">
        <v>1210</v>
      </c>
      <c r="U22" s="218">
        <v>75</v>
      </c>
    </row>
    <row r="23" spans="1:21" s="18" customFormat="1" ht="39.75" customHeight="1">
      <c r="A23" s="66">
        <v>16</v>
      </c>
      <c r="B23" s="261"/>
      <c r="C23" s="111"/>
      <c r="D23" s="262"/>
      <c r="E23" s="171"/>
      <c r="F23" s="112"/>
      <c r="G23" s="238"/>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v>17</v>
      </c>
      <c r="B24" s="261"/>
      <c r="C24" s="111"/>
      <c r="D24" s="262"/>
      <c r="E24" s="171"/>
      <c r="F24" s="112"/>
      <c r="G24" s="238"/>
      <c r="H24" s="21"/>
      <c r="I24" s="66">
        <v>1</v>
      </c>
      <c r="J24" s="200" t="s">
        <v>883</v>
      </c>
      <c r="K24" s="238" t="str">
        <f>IF(ISERROR(VLOOKUP(J24,'KAYIT LİSTESİ'!$B$4:$H$904,2,0)),"",(VLOOKUP(J24,'KAYIT LİSTESİ'!$B$4:$H$904,2,0)))</f>
        <v/>
      </c>
      <c r="L24" s="111" t="str">
        <f>IF(ISERROR(VLOOKUP(J24,'KAYIT LİSTESİ'!$B$4:$H$904,4,0)),"",(VLOOKUP(J24,'KAYIT LİSTESİ'!$B$4:$H$904,4,0)))</f>
        <v/>
      </c>
      <c r="M24" s="201" t="str">
        <f>IF(ISERROR(VLOOKUP(J24,'KAYIT LİSTESİ'!$B$4:$H$904,5,0)),"",(VLOOKUP(J24,'KAYIT LİSTESİ'!$B$4:$H$904,5,0)))</f>
        <v/>
      </c>
      <c r="N24" s="201" t="str">
        <f>IF(ISERROR(VLOOKUP(J24,'KAYIT LİSTESİ'!$B$4:$H$904,6,0)),"",(VLOOKUP(J24,'KAYIT LİSTESİ'!$B$4:$H$904,6,0)))</f>
        <v/>
      </c>
      <c r="O24" s="112"/>
      <c r="P24" s="260"/>
      <c r="T24" s="217">
        <v>1216</v>
      </c>
      <c r="U24" s="218">
        <v>73</v>
      </c>
    </row>
    <row r="25" spans="1:21" s="18" customFormat="1" ht="39.75" customHeight="1">
      <c r="A25" s="66">
        <v>18</v>
      </c>
      <c r="B25" s="261"/>
      <c r="C25" s="111"/>
      <c r="D25" s="262"/>
      <c r="E25" s="171"/>
      <c r="F25" s="112"/>
      <c r="G25" s="238"/>
      <c r="H25" s="21"/>
      <c r="I25" s="66">
        <v>2</v>
      </c>
      <c r="J25" s="200" t="s">
        <v>884</v>
      </c>
      <c r="K25" s="238" t="str">
        <f>IF(ISERROR(VLOOKUP(J25,'KAYIT LİSTESİ'!$B$4:$H$904,2,0)),"",(VLOOKUP(J25,'KAYIT LİSTESİ'!$B$4:$H$904,2,0)))</f>
        <v/>
      </c>
      <c r="L25" s="111" t="str">
        <f>IF(ISERROR(VLOOKUP(J25,'KAYIT LİSTESİ'!$B$4:$H$904,4,0)),"",(VLOOKUP(J25,'KAYIT LİSTESİ'!$B$4:$H$904,4,0)))</f>
        <v/>
      </c>
      <c r="M25" s="201" t="str">
        <f>IF(ISERROR(VLOOKUP(J25,'KAYIT LİSTESİ'!$B$4:$H$904,5,0)),"",(VLOOKUP(J25,'KAYIT LİSTESİ'!$B$4:$H$904,5,0)))</f>
        <v/>
      </c>
      <c r="N25" s="201" t="str">
        <f>IF(ISERROR(VLOOKUP(J25,'KAYIT LİSTESİ'!$B$4:$H$904,6,0)),"",(VLOOKUP(J25,'KAYIT LİSTESİ'!$B$4:$H$904,6,0)))</f>
        <v/>
      </c>
      <c r="O25" s="112"/>
      <c r="P25" s="260"/>
      <c r="T25" s="217">
        <v>1219</v>
      </c>
      <c r="U25" s="218">
        <v>72</v>
      </c>
    </row>
    <row r="26" spans="1:21" s="18" customFormat="1" ht="39.75" customHeight="1">
      <c r="A26" s="66">
        <v>19</v>
      </c>
      <c r="B26" s="261"/>
      <c r="C26" s="111"/>
      <c r="D26" s="262"/>
      <c r="E26" s="171"/>
      <c r="F26" s="112"/>
      <c r="G26" s="238"/>
      <c r="H26" s="21"/>
      <c r="I26" s="66">
        <v>3</v>
      </c>
      <c r="J26" s="200" t="s">
        <v>885</v>
      </c>
      <c r="K26" s="238" t="str">
        <f>IF(ISERROR(VLOOKUP(J26,'KAYIT LİSTESİ'!$B$4:$H$904,2,0)),"",(VLOOKUP(J26,'KAYIT LİSTESİ'!$B$4:$H$904,2,0)))</f>
        <v/>
      </c>
      <c r="L26" s="111" t="str">
        <f>IF(ISERROR(VLOOKUP(J26,'KAYIT LİSTESİ'!$B$4:$H$904,4,0)),"",(VLOOKUP(J26,'KAYIT LİSTESİ'!$B$4:$H$904,4,0)))</f>
        <v/>
      </c>
      <c r="M26" s="201" t="str">
        <f>IF(ISERROR(VLOOKUP(J26,'KAYIT LİSTESİ'!$B$4:$H$904,5,0)),"",(VLOOKUP(J26,'KAYIT LİSTESİ'!$B$4:$H$904,5,0)))</f>
        <v/>
      </c>
      <c r="N26" s="201" t="str">
        <f>IF(ISERROR(VLOOKUP(J26,'KAYIT LİSTESİ'!$B$4:$H$904,6,0)),"",(VLOOKUP(J26,'KAYIT LİSTESİ'!$B$4:$H$904,6,0)))</f>
        <v/>
      </c>
      <c r="O26" s="112"/>
      <c r="P26" s="260"/>
      <c r="T26" s="217">
        <v>1222</v>
      </c>
      <c r="U26" s="218">
        <v>71</v>
      </c>
    </row>
    <row r="27" spans="1:21" s="18" customFormat="1" ht="39.75" customHeight="1">
      <c r="A27" s="66">
        <v>20</v>
      </c>
      <c r="B27" s="261"/>
      <c r="C27" s="111"/>
      <c r="D27" s="262"/>
      <c r="E27" s="171"/>
      <c r="F27" s="112"/>
      <c r="G27" s="238"/>
      <c r="H27" s="21"/>
      <c r="I27" s="66">
        <v>4</v>
      </c>
      <c r="J27" s="200" t="s">
        <v>886</v>
      </c>
      <c r="K27" s="238" t="str">
        <f>IF(ISERROR(VLOOKUP(J27,'KAYIT LİSTESİ'!$B$4:$H$904,2,0)),"",(VLOOKUP(J27,'KAYIT LİSTESİ'!$B$4:$H$904,2,0)))</f>
        <v/>
      </c>
      <c r="L27" s="111" t="str">
        <f>IF(ISERROR(VLOOKUP(J27,'KAYIT LİSTESİ'!$B$4:$H$904,4,0)),"",(VLOOKUP(J27,'KAYIT LİSTESİ'!$B$4:$H$904,4,0)))</f>
        <v/>
      </c>
      <c r="M27" s="201" t="str">
        <f>IF(ISERROR(VLOOKUP(J27,'KAYIT LİSTESİ'!$B$4:$H$904,5,0)),"",(VLOOKUP(J27,'KAYIT LİSTESİ'!$B$4:$H$904,5,0)))</f>
        <v/>
      </c>
      <c r="N27" s="201" t="str">
        <f>IF(ISERROR(VLOOKUP(J27,'KAYIT LİSTESİ'!$B$4:$H$904,6,0)),"",(VLOOKUP(J27,'KAYIT LİSTESİ'!$B$4:$H$904,6,0)))</f>
        <v/>
      </c>
      <c r="O27" s="112"/>
      <c r="P27" s="260"/>
      <c r="T27" s="217">
        <v>1225</v>
      </c>
      <c r="U27" s="218">
        <v>70</v>
      </c>
    </row>
    <row r="28" spans="1:21" s="18" customFormat="1" ht="39.75" customHeight="1">
      <c r="A28" s="66">
        <v>21</v>
      </c>
      <c r="B28" s="261"/>
      <c r="C28" s="111"/>
      <c r="D28" s="262"/>
      <c r="E28" s="171"/>
      <c r="F28" s="112"/>
      <c r="G28" s="238"/>
      <c r="H28" s="21"/>
      <c r="I28" s="66">
        <v>5</v>
      </c>
      <c r="J28" s="200" t="s">
        <v>887</v>
      </c>
      <c r="K28" s="238" t="str">
        <f>IF(ISERROR(VLOOKUP(J28,'KAYIT LİSTESİ'!$B$4:$H$904,2,0)),"",(VLOOKUP(J28,'KAYIT LİSTESİ'!$B$4:$H$904,2,0)))</f>
        <v/>
      </c>
      <c r="L28" s="111" t="str">
        <f>IF(ISERROR(VLOOKUP(J28,'KAYIT LİSTESİ'!$B$4:$H$904,4,0)),"",(VLOOKUP(J28,'KAYIT LİSTESİ'!$B$4:$H$904,4,0)))</f>
        <v/>
      </c>
      <c r="M28" s="201" t="str">
        <f>IF(ISERROR(VLOOKUP(J28,'KAYIT LİSTESİ'!$B$4:$H$904,5,0)),"",(VLOOKUP(J28,'KAYIT LİSTESİ'!$B$4:$H$904,5,0)))</f>
        <v/>
      </c>
      <c r="N28" s="201" t="str">
        <f>IF(ISERROR(VLOOKUP(J28,'KAYIT LİSTESİ'!$B$4:$H$904,6,0)),"",(VLOOKUP(J28,'KAYIT LİSTESİ'!$B$4:$H$904,6,0)))</f>
        <v/>
      </c>
      <c r="O28" s="112"/>
      <c r="P28" s="260"/>
      <c r="T28" s="217">
        <v>1228</v>
      </c>
      <c r="U28" s="218">
        <v>69</v>
      </c>
    </row>
    <row r="29" spans="1:21" s="18" customFormat="1" ht="39.75" customHeight="1">
      <c r="A29" s="66">
        <v>22</v>
      </c>
      <c r="B29" s="261"/>
      <c r="C29" s="111"/>
      <c r="D29" s="262"/>
      <c r="E29" s="171"/>
      <c r="F29" s="112"/>
      <c r="G29" s="238"/>
      <c r="H29" s="21"/>
      <c r="I29" s="66">
        <v>6</v>
      </c>
      <c r="J29" s="200" t="s">
        <v>888</v>
      </c>
      <c r="K29" s="238" t="str">
        <f>IF(ISERROR(VLOOKUP(J29,'KAYIT LİSTESİ'!$B$4:$H$904,2,0)),"",(VLOOKUP(J29,'KAYIT LİSTESİ'!$B$4:$H$904,2,0)))</f>
        <v/>
      </c>
      <c r="L29" s="111" t="str">
        <f>IF(ISERROR(VLOOKUP(J29,'KAYIT LİSTESİ'!$B$4:$H$904,4,0)),"",(VLOOKUP(J29,'KAYIT LİSTESİ'!$B$4:$H$904,4,0)))</f>
        <v/>
      </c>
      <c r="M29" s="201" t="str">
        <f>IF(ISERROR(VLOOKUP(J29,'KAYIT LİSTESİ'!$B$4:$H$904,5,0)),"",(VLOOKUP(J29,'KAYIT LİSTESİ'!$B$4:$H$904,5,0)))</f>
        <v/>
      </c>
      <c r="N29" s="201" t="str">
        <f>IF(ISERROR(VLOOKUP(J29,'KAYIT LİSTESİ'!$B$4:$H$904,6,0)),"",(VLOOKUP(J29,'KAYIT LİSTESİ'!$B$4:$H$904,6,0)))</f>
        <v/>
      </c>
      <c r="O29" s="112"/>
      <c r="P29" s="260"/>
      <c r="T29" s="217">
        <v>1231</v>
      </c>
      <c r="U29" s="218">
        <v>68</v>
      </c>
    </row>
    <row r="30" spans="1:21" s="18" customFormat="1" ht="39.75" customHeight="1">
      <c r="A30" s="66">
        <v>23</v>
      </c>
      <c r="B30" s="261"/>
      <c r="C30" s="111"/>
      <c r="D30" s="262"/>
      <c r="E30" s="171"/>
      <c r="F30" s="112"/>
      <c r="G30" s="238"/>
      <c r="H30" s="21"/>
      <c r="I30" s="230" t="s">
        <v>636</v>
      </c>
      <c r="J30" s="231"/>
      <c r="K30" s="231"/>
      <c r="L30" s="231"/>
      <c r="M30" s="234" t="s">
        <v>226</v>
      </c>
      <c r="N30" s="235"/>
      <c r="O30" s="231"/>
      <c r="P30" s="232"/>
      <c r="T30" s="217">
        <v>1210</v>
      </c>
      <c r="U30" s="218">
        <v>75</v>
      </c>
    </row>
    <row r="31" spans="1:21" s="18" customFormat="1" ht="39.75" customHeight="1">
      <c r="A31" s="66">
        <v>24</v>
      </c>
      <c r="B31" s="261"/>
      <c r="C31" s="111"/>
      <c r="D31" s="262"/>
      <c r="E31" s="171"/>
      <c r="F31" s="112"/>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v>25</v>
      </c>
      <c r="B32" s="261"/>
      <c r="C32" s="111"/>
      <c r="D32" s="262"/>
      <c r="E32" s="171"/>
      <c r="F32" s="112"/>
      <c r="G32" s="238"/>
      <c r="H32" s="21"/>
      <c r="I32" s="66">
        <v>1</v>
      </c>
      <c r="J32" s="200" t="s">
        <v>889</v>
      </c>
      <c r="K32" s="238" t="str">
        <f>IF(ISERROR(VLOOKUP(J32,'KAYIT LİSTESİ'!$B$4:$H$904,2,0)),"",(VLOOKUP(J32,'KAYIT LİSTESİ'!$B$4:$H$904,2,0)))</f>
        <v/>
      </c>
      <c r="L32" s="111" t="str">
        <f>IF(ISERROR(VLOOKUP(J32,'KAYIT LİSTESİ'!$B$4:$H$904,4,0)),"",(VLOOKUP(J32,'KAYIT LİSTESİ'!$B$4:$H$904,4,0)))</f>
        <v/>
      </c>
      <c r="M32" s="201" t="str">
        <f>IF(ISERROR(VLOOKUP(J32,'KAYIT LİSTESİ'!$B$4:$H$904,5,0)),"",(VLOOKUP(J32,'KAYIT LİSTESİ'!$B$4:$H$904,5,0)))</f>
        <v/>
      </c>
      <c r="N32" s="201" t="str">
        <f>IF(ISERROR(VLOOKUP(J32,'KAYIT LİSTESİ'!$B$4:$H$904,6,0)),"",(VLOOKUP(J32,'KAYIT LİSTESİ'!$B$4:$H$904,6,0)))</f>
        <v/>
      </c>
      <c r="O32" s="112"/>
      <c r="P32" s="260"/>
      <c r="T32" s="217">
        <v>1216</v>
      </c>
      <c r="U32" s="218">
        <v>73</v>
      </c>
    </row>
    <row r="33" spans="1:21" s="18" customFormat="1" ht="39.75" customHeight="1">
      <c r="A33" s="66">
        <v>26</v>
      </c>
      <c r="B33" s="261"/>
      <c r="C33" s="111"/>
      <c r="D33" s="262"/>
      <c r="E33" s="171"/>
      <c r="F33" s="112"/>
      <c r="G33" s="238"/>
      <c r="H33" s="21"/>
      <c r="I33" s="66">
        <v>2</v>
      </c>
      <c r="J33" s="200" t="s">
        <v>890</v>
      </c>
      <c r="K33" s="238" t="str">
        <f>IF(ISERROR(VLOOKUP(J33,'KAYIT LİSTESİ'!$B$4:$H$904,2,0)),"",(VLOOKUP(J33,'KAYIT LİSTESİ'!$B$4:$H$904,2,0)))</f>
        <v/>
      </c>
      <c r="L33" s="111" t="str">
        <f>IF(ISERROR(VLOOKUP(J33,'KAYIT LİSTESİ'!$B$4:$H$904,4,0)),"",(VLOOKUP(J33,'KAYIT LİSTESİ'!$B$4:$H$904,4,0)))</f>
        <v/>
      </c>
      <c r="M33" s="201" t="str">
        <f>IF(ISERROR(VLOOKUP(J33,'KAYIT LİSTESİ'!$B$4:$H$904,5,0)),"",(VLOOKUP(J33,'KAYIT LİSTESİ'!$B$4:$H$904,5,0)))</f>
        <v/>
      </c>
      <c r="N33" s="201" t="str">
        <f>IF(ISERROR(VLOOKUP(J33,'KAYIT LİSTESİ'!$B$4:$H$904,6,0)),"",(VLOOKUP(J33,'KAYIT LİSTESİ'!$B$4:$H$904,6,0)))</f>
        <v/>
      </c>
      <c r="O33" s="112"/>
      <c r="P33" s="260"/>
      <c r="T33" s="217">
        <v>1219</v>
      </c>
      <c r="U33" s="218">
        <v>72</v>
      </c>
    </row>
    <row r="34" spans="1:21" s="18" customFormat="1" ht="39.75" customHeight="1">
      <c r="A34" s="66">
        <v>27</v>
      </c>
      <c r="B34" s="261"/>
      <c r="C34" s="111"/>
      <c r="D34" s="262"/>
      <c r="E34" s="171"/>
      <c r="F34" s="112"/>
      <c r="G34" s="238"/>
      <c r="H34" s="21"/>
      <c r="I34" s="66">
        <v>3</v>
      </c>
      <c r="J34" s="200" t="s">
        <v>891</v>
      </c>
      <c r="K34" s="238" t="str">
        <f>IF(ISERROR(VLOOKUP(J34,'KAYIT LİSTESİ'!$B$4:$H$904,2,0)),"",(VLOOKUP(J34,'KAYIT LİSTESİ'!$B$4:$H$904,2,0)))</f>
        <v/>
      </c>
      <c r="L34" s="111" t="str">
        <f>IF(ISERROR(VLOOKUP(J34,'KAYIT LİSTESİ'!$B$4:$H$904,4,0)),"",(VLOOKUP(J34,'KAYIT LİSTESİ'!$B$4:$H$904,4,0)))</f>
        <v/>
      </c>
      <c r="M34" s="201" t="str">
        <f>IF(ISERROR(VLOOKUP(J34,'KAYIT LİSTESİ'!$B$4:$H$904,5,0)),"",(VLOOKUP(J34,'KAYIT LİSTESİ'!$B$4:$H$904,5,0)))</f>
        <v/>
      </c>
      <c r="N34" s="201" t="str">
        <f>IF(ISERROR(VLOOKUP(J34,'KAYIT LİSTESİ'!$B$4:$H$904,6,0)),"",(VLOOKUP(J34,'KAYIT LİSTESİ'!$B$4:$H$904,6,0)))</f>
        <v/>
      </c>
      <c r="O34" s="112"/>
      <c r="P34" s="260"/>
      <c r="T34" s="217">
        <v>1222</v>
      </c>
      <c r="U34" s="218">
        <v>71</v>
      </c>
    </row>
    <row r="35" spans="1:21" s="18" customFormat="1" ht="39.75" customHeight="1">
      <c r="A35" s="66">
        <v>28</v>
      </c>
      <c r="B35" s="261"/>
      <c r="C35" s="111"/>
      <c r="D35" s="262"/>
      <c r="E35" s="171"/>
      <c r="F35" s="112"/>
      <c r="G35" s="238"/>
      <c r="H35" s="21"/>
      <c r="I35" s="66">
        <v>4</v>
      </c>
      <c r="J35" s="200" t="s">
        <v>892</v>
      </c>
      <c r="K35" s="238" t="str">
        <f>IF(ISERROR(VLOOKUP(J35,'KAYIT LİSTESİ'!$B$4:$H$904,2,0)),"",(VLOOKUP(J35,'KAYIT LİSTESİ'!$B$4:$H$904,2,0)))</f>
        <v/>
      </c>
      <c r="L35" s="111" t="str">
        <f>IF(ISERROR(VLOOKUP(J35,'KAYIT LİSTESİ'!$B$4:$H$904,4,0)),"",(VLOOKUP(J35,'KAYIT LİSTESİ'!$B$4:$H$904,4,0)))</f>
        <v/>
      </c>
      <c r="M35" s="201" t="str">
        <f>IF(ISERROR(VLOOKUP(J35,'KAYIT LİSTESİ'!$B$4:$H$904,5,0)),"",(VLOOKUP(J35,'KAYIT LİSTESİ'!$B$4:$H$904,5,0)))</f>
        <v/>
      </c>
      <c r="N35" s="201" t="str">
        <f>IF(ISERROR(VLOOKUP(J35,'KAYIT LİSTESİ'!$B$4:$H$904,6,0)),"",(VLOOKUP(J35,'KAYIT LİSTESİ'!$B$4:$H$904,6,0)))</f>
        <v/>
      </c>
      <c r="O35" s="112"/>
      <c r="P35" s="260"/>
      <c r="T35" s="217">
        <v>1225</v>
      </c>
      <c r="U35" s="218">
        <v>70</v>
      </c>
    </row>
    <row r="36" spans="1:21" s="18" customFormat="1" ht="39.75" customHeight="1">
      <c r="A36" s="66">
        <v>29</v>
      </c>
      <c r="B36" s="261"/>
      <c r="C36" s="111"/>
      <c r="D36" s="262"/>
      <c r="E36" s="171"/>
      <c r="F36" s="112"/>
      <c r="G36" s="238"/>
      <c r="H36" s="21"/>
      <c r="I36" s="66">
        <v>5</v>
      </c>
      <c r="J36" s="200" t="s">
        <v>893</v>
      </c>
      <c r="K36" s="238" t="str">
        <f>IF(ISERROR(VLOOKUP(J36,'KAYIT LİSTESİ'!$B$4:$H$904,2,0)),"",(VLOOKUP(J36,'KAYIT LİSTESİ'!$B$4:$H$904,2,0)))</f>
        <v/>
      </c>
      <c r="L36" s="111" t="str">
        <f>IF(ISERROR(VLOOKUP(J36,'KAYIT LİSTESİ'!$B$4:$H$904,4,0)),"",(VLOOKUP(J36,'KAYIT LİSTESİ'!$B$4:$H$904,4,0)))</f>
        <v/>
      </c>
      <c r="M36" s="201" t="str">
        <f>IF(ISERROR(VLOOKUP(J36,'KAYIT LİSTESİ'!$B$4:$H$904,5,0)),"",(VLOOKUP(J36,'KAYIT LİSTESİ'!$B$4:$H$904,5,0)))</f>
        <v/>
      </c>
      <c r="N36" s="201" t="str">
        <f>IF(ISERROR(VLOOKUP(J36,'KAYIT LİSTESİ'!$B$4:$H$904,6,0)),"",(VLOOKUP(J36,'KAYIT LİSTESİ'!$B$4:$H$904,6,0)))</f>
        <v/>
      </c>
      <c r="O36" s="112"/>
      <c r="P36" s="260"/>
      <c r="T36" s="217">
        <v>1228</v>
      </c>
      <c r="U36" s="218">
        <v>69</v>
      </c>
    </row>
    <row r="37" spans="1:21" s="18" customFormat="1" ht="39.75" customHeight="1">
      <c r="A37" s="66">
        <v>30</v>
      </c>
      <c r="B37" s="261"/>
      <c r="C37" s="111"/>
      <c r="D37" s="262"/>
      <c r="E37" s="171"/>
      <c r="F37" s="112"/>
      <c r="G37" s="238"/>
      <c r="H37" s="21"/>
      <c r="I37" s="66">
        <v>6</v>
      </c>
      <c r="J37" s="200" t="s">
        <v>894</v>
      </c>
      <c r="K37" s="238" t="str">
        <f>IF(ISERROR(VLOOKUP(J37,'KAYIT LİSTESİ'!$B$4:$H$904,2,0)),"",(VLOOKUP(J37,'KAYIT LİSTESİ'!$B$4:$H$904,2,0)))</f>
        <v/>
      </c>
      <c r="L37" s="111" t="str">
        <f>IF(ISERROR(VLOOKUP(J37,'KAYIT LİSTESİ'!$B$4:$H$904,4,0)),"",(VLOOKUP(J37,'KAYIT LİSTESİ'!$B$4:$H$904,4,0)))</f>
        <v/>
      </c>
      <c r="M37" s="201" t="str">
        <f>IF(ISERROR(VLOOKUP(J37,'KAYIT LİSTESİ'!$B$4:$H$904,5,0)),"",(VLOOKUP(J37,'KAYIT LİSTESİ'!$B$4:$H$904,5,0)))</f>
        <v/>
      </c>
      <c r="N37" s="201" t="str">
        <f>IF(ISERROR(VLOOKUP(J37,'KAYIT LİSTESİ'!$B$4:$H$904,6,0)),"",(VLOOKUP(J37,'KAYIT LİSTESİ'!$B$4:$H$904,6,0)))</f>
        <v/>
      </c>
      <c r="O37" s="112"/>
      <c r="P37" s="260"/>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c r="T41" s="217">
        <v>1295</v>
      </c>
      <c r="U41" s="218">
        <v>51</v>
      </c>
    </row>
    <row r="42" spans="1:21">
      <c r="T42" s="217">
        <v>1300</v>
      </c>
      <c r="U42" s="218">
        <v>50</v>
      </c>
    </row>
    <row r="43" spans="1:21">
      <c r="T43" s="217">
        <v>1305</v>
      </c>
      <c r="U43" s="218">
        <v>49</v>
      </c>
    </row>
    <row r="44" spans="1:21">
      <c r="T44" s="217">
        <v>1310</v>
      </c>
      <c r="U44" s="218">
        <v>48</v>
      </c>
    </row>
    <row r="45" spans="1:21">
      <c r="T45" s="217">
        <v>1315</v>
      </c>
      <c r="U45" s="218">
        <v>47</v>
      </c>
    </row>
    <row r="46" spans="1:21">
      <c r="T46" s="217">
        <v>1320</v>
      </c>
      <c r="U46" s="218">
        <v>46</v>
      </c>
    </row>
    <row r="47" spans="1:21">
      <c r="T47" s="217">
        <v>1325</v>
      </c>
      <c r="U47" s="218">
        <v>45</v>
      </c>
    </row>
    <row r="48" spans="1:21">
      <c r="T48" s="217">
        <v>1330</v>
      </c>
      <c r="U48" s="218">
        <v>44</v>
      </c>
    </row>
    <row r="49" spans="20:21">
      <c r="T49" s="217">
        <v>1335</v>
      </c>
      <c r="U49" s="218">
        <v>43</v>
      </c>
    </row>
    <row r="50" spans="20:21">
      <c r="T50" s="217">
        <v>1340</v>
      </c>
      <c r="U50" s="218">
        <v>42</v>
      </c>
    </row>
    <row r="51" spans="20:21">
      <c r="T51" s="217">
        <v>1345</v>
      </c>
      <c r="U51" s="218">
        <v>41</v>
      </c>
    </row>
    <row r="52" spans="20:21">
      <c r="T52" s="217">
        <v>1350</v>
      </c>
      <c r="U52" s="218">
        <v>40</v>
      </c>
    </row>
    <row r="53" spans="20:21">
      <c r="T53" s="217">
        <v>1355</v>
      </c>
      <c r="U53" s="218">
        <v>39</v>
      </c>
    </row>
    <row r="54" spans="20:21">
      <c r="T54" s="217">
        <v>1365</v>
      </c>
      <c r="U54" s="218">
        <v>38</v>
      </c>
    </row>
    <row r="55" spans="20:21">
      <c r="T55" s="217">
        <v>1375</v>
      </c>
      <c r="U55" s="218">
        <v>37</v>
      </c>
    </row>
    <row r="56" spans="20:21">
      <c r="T56" s="217">
        <v>1385</v>
      </c>
      <c r="U56" s="218">
        <v>36</v>
      </c>
    </row>
    <row r="57" spans="20:21">
      <c r="T57" s="217">
        <v>1395</v>
      </c>
      <c r="U57" s="218">
        <v>35</v>
      </c>
    </row>
    <row r="58" spans="20:21">
      <c r="T58" s="217">
        <v>1405</v>
      </c>
      <c r="U58" s="218">
        <v>34</v>
      </c>
    </row>
    <row r="59" spans="20:21">
      <c r="T59" s="217">
        <v>1415</v>
      </c>
      <c r="U59" s="218">
        <v>33</v>
      </c>
    </row>
    <row r="60" spans="20:21">
      <c r="T60" s="217">
        <v>1425</v>
      </c>
      <c r="U60" s="218">
        <v>32</v>
      </c>
    </row>
    <row r="61" spans="20:21">
      <c r="T61" s="217">
        <v>1435</v>
      </c>
      <c r="U61" s="218">
        <v>31</v>
      </c>
    </row>
    <row r="62" spans="20:21">
      <c r="T62" s="217">
        <v>1445</v>
      </c>
      <c r="U62" s="218">
        <v>30</v>
      </c>
    </row>
    <row r="63" spans="20:21">
      <c r="T63" s="217">
        <v>1455</v>
      </c>
      <c r="U63" s="218">
        <v>29</v>
      </c>
    </row>
    <row r="64" spans="20:21">
      <c r="T64" s="217">
        <v>1465</v>
      </c>
      <c r="U64" s="218">
        <v>28</v>
      </c>
    </row>
    <row r="65" spans="20:21">
      <c r="T65" s="217">
        <v>1475</v>
      </c>
      <c r="U65" s="218">
        <v>27</v>
      </c>
    </row>
    <row r="66" spans="20:21">
      <c r="T66" s="217">
        <v>1485</v>
      </c>
      <c r="U66" s="218">
        <v>26</v>
      </c>
    </row>
    <row r="67" spans="20:21">
      <c r="T67" s="217">
        <v>1495</v>
      </c>
      <c r="U67" s="218">
        <v>25</v>
      </c>
    </row>
    <row r="68" spans="20:21">
      <c r="T68" s="217">
        <v>1505</v>
      </c>
      <c r="U68" s="218">
        <v>24</v>
      </c>
    </row>
    <row r="69" spans="20:21">
      <c r="T69" s="217">
        <v>1515</v>
      </c>
      <c r="U69" s="218">
        <v>23</v>
      </c>
    </row>
    <row r="70" spans="20:21">
      <c r="T70" s="217">
        <v>1525</v>
      </c>
      <c r="U70" s="218">
        <v>22</v>
      </c>
    </row>
    <row r="71" spans="20:21">
      <c r="T71" s="217">
        <v>1535</v>
      </c>
      <c r="U71" s="218">
        <v>21</v>
      </c>
    </row>
    <row r="72" spans="20:21">
      <c r="T72" s="217">
        <v>1545</v>
      </c>
      <c r="U72" s="218">
        <v>20</v>
      </c>
    </row>
    <row r="73" spans="20:21">
      <c r="T73" s="217">
        <v>1555</v>
      </c>
      <c r="U73" s="218">
        <v>19</v>
      </c>
    </row>
    <row r="74" spans="20:21">
      <c r="T74" s="217">
        <v>1565</v>
      </c>
      <c r="U74" s="218">
        <v>18</v>
      </c>
    </row>
    <row r="75" spans="20:21">
      <c r="T75" s="217">
        <v>1575</v>
      </c>
      <c r="U75" s="218">
        <v>17</v>
      </c>
    </row>
    <row r="76" spans="20:21">
      <c r="T76" s="217">
        <v>1585</v>
      </c>
      <c r="U76" s="218">
        <v>16</v>
      </c>
    </row>
    <row r="77" spans="20:21">
      <c r="T77" s="217">
        <v>1595</v>
      </c>
      <c r="U77" s="218">
        <v>15</v>
      </c>
    </row>
    <row r="78" spans="20:21">
      <c r="T78" s="217">
        <v>1605</v>
      </c>
      <c r="U78" s="218">
        <v>14</v>
      </c>
    </row>
    <row r="79" spans="20:21">
      <c r="T79" s="217">
        <v>1615</v>
      </c>
      <c r="U79" s="218">
        <v>13</v>
      </c>
    </row>
    <row r="80" spans="20:21">
      <c r="T80" s="217">
        <v>1625</v>
      </c>
      <c r="U80" s="218">
        <v>12</v>
      </c>
    </row>
    <row r="81" spans="20:21">
      <c r="T81" s="217">
        <v>1645</v>
      </c>
      <c r="U81" s="218">
        <v>11</v>
      </c>
    </row>
    <row r="82" spans="20:21">
      <c r="T82" s="217">
        <v>1665</v>
      </c>
      <c r="U82" s="218">
        <v>10</v>
      </c>
    </row>
    <row r="83" spans="20:21">
      <c r="T83" s="217">
        <v>1685</v>
      </c>
      <c r="U83" s="218">
        <v>9</v>
      </c>
    </row>
    <row r="84" spans="20:21">
      <c r="T84" s="217">
        <v>1705</v>
      </c>
      <c r="U84" s="218">
        <v>8</v>
      </c>
    </row>
    <row r="85" spans="20:21">
      <c r="T85" s="217">
        <v>1725</v>
      </c>
      <c r="U85" s="218">
        <v>7</v>
      </c>
    </row>
    <row r="86" spans="20:21">
      <c r="T86" s="217">
        <v>1745</v>
      </c>
      <c r="U86" s="218">
        <v>6</v>
      </c>
    </row>
    <row r="87" spans="20:21">
      <c r="T87" s="217">
        <v>1765</v>
      </c>
      <c r="U87" s="218">
        <v>5</v>
      </c>
    </row>
    <row r="88" spans="20:21">
      <c r="T88" s="217">
        <v>1785</v>
      </c>
      <c r="U88" s="218">
        <v>4</v>
      </c>
    </row>
    <row r="89" spans="20:21">
      <c r="T89" s="217">
        <v>1805</v>
      </c>
      <c r="U89" s="218">
        <v>3</v>
      </c>
    </row>
    <row r="90" spans="20:21">
      <c r="T90" s="217">
        <v>1825</v>
      </c>
      <c r="U90" s="218">
        <v>2</v>
      </c>
    </row>
    <row r="91" spans="20:21">
      <c r="T91" s="217">
        <v>1845</v>
      </c>
      <c r="U91" s="218">
        <v>1</v>
      </c>
    </row>
  </sheetData>
  <mergeCells count="18">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7">
    <cfRule type="cellIs" dxfId="0" priority="1" stopIfTrue="1" operator="between">
      <formula>1250</formula>
      <formula>1363</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tabColor rgb="FF66FF33"/>
  </sheetPr>
  <dimension ref="A1:M498"/>
  <sheetViews>
    <sheetView topLeftCell="A4" workbookViewId="0">
      <selection activeCell="H224" sqref="H224"/>
    </sheetView>
  </sheetViews>
  <sheetFormatPr defaultRowHeight="12.75"/>
  <cols>
    <col min="1" max="1" width="4.7109375" style="134" bestFit="1" customWidth="1"/>
    <col min="2" max="2" width="17.42578125" style="206" bestFit="1" customWidth="1"/>
    <col min="3" max="3" width="10.42578125" style="2" bestFit="1" customWidth="1"/>
    <col min="4" max="4" width="17.42578125" style="147" customWidth="1"/>
    <col min="5" max="5" width="19.140625" style="147"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0.5703125" style="2" customWidth="1"/>
    <col min="12" max="12" width="19.28515625" style="2" bestFit="1" customWidth="1"/>
    <col min="13" max="13" width="14.140625" style="2" customWidth="1"/>
    <col min="14" max="16384" width="9.140625" style="2"/>
  </cols>
  <sheetData>
    <row r="1" spans="1:13" s="126" customFormat="1" ht="42" customHeight="1">
      <c r="A1" s="621" t="str">
        <f>'YARIŞMA BİLGİLERİ'!F19</f>
        <v>Türkiye Üniversiteler Atletizm Şampiyonası</v>
      </c>
      <c r="B1" s="621"/>
      <c r="C1" s="621"/>
      <c r="D1" s="621"/>
      <c r="E1" s="621"/>
      <c r="F1" s="621"/>
      <c r="G1" s="621"/>
      <c r="H1" s="621"/>
      <c r="I1" s="621"/>
      <c r="J1" s="621"/>
      <c r="K1" s="146" t="str">
        <f>'YARIŞMA BİLGİLERİ'!F20</f>
        <v>ISPARTA</v>
      </c>
      <c r="L1" s="620"/>
      <c r="M1" s="620"/>
    </row>
    <row r="2" spans="1:13" s="133" customFormat="1" ht="27.75" customHeight="1">
      <c r="A2" s="127" t="s">
        <v>24</v>
      </c>
      <c r="B2" s="148" t="s">
        <v>34</v>
      </c>
      <c r="C2" s="129" t="s">
        <v>20</v>
      </c>
      <c r="D2" s="130" t="s">
        <v>25</v>
      </c>
      <c r="E2" s="130" t="s">
        <v>23</v>
      </c>
      <c r="F2" s="131" t="s">
        <v>26</v>
      </c>
      <c r="G2" s="128" t="s">
        <v>29</v>
      </c>
      <c r="H2" s="128" t="s">
        <v>10</v>
      </c>
      <c r="I2" s="128" t="s">
        <v>119</v>
      </c>
      <c r="J2" s="128" t="s">
        <v>30</v>
      </c>
      <c r="K2" s="128" t="s">
        <v>31</v>
      </c>
      <c r="L2" s="132" t="s">
        <v>32</v>
      </c>
      <c r="M2" s="132" t="s">
        <v>33</v>
      </c>
    </row>
    <row r="3" spans="1:13" s="133" customFormat="1" ht="26.25" customHeight="1">
      <c r="A3" s="135">
        <v>1</v>
      </c>
      <c r="B3" s="145" t="s">
        <v>178</v>
      </c>
      <c r="C3" s="136">
        <f>'100m.'!C8</f>
        <v>33992</v>
      </c>
      <c r="D3" s="144" t="str">
        <f>'100m.'!D8</f>
        <v>NİMET KARAKUŞ</v>
      </c>
      <c r="E3" s="144" t="str">
        <f>'100m.'!E8</f>
        <v>BURDUR-MEHMET AKİF ERSOY ÜNİVERSİTESİ</v>
      </c>
      <c r="F3" s="137">
        <f>'100m.'!F8</f>
        <v>1198</v>
      </c>
      <c r="G3" s="138">
        <f>'100m.'!A8</f>
        <v>1</v>
      </c>
      <c r="H3" s="137" t="s">
        <v>144</v>
      </c>
      <c r="I3" s="139"/>
      <c r="J3" s="137" t="str">
        <f>'YARIŞMA BİLGİLERİ'!$F$21</f>
        <v>Bayanlar</v>
      </c>
      <c r="K3" s="140" t="str">
        <f t="shared" ref="K3:K66" si="0">CONCATENATE(K$1,"-",A$1)</f>
        <v>ISPARTA-Türkiye Üniversiteler Atletizm Şampiyonası</v>
      </c>
      <c r="L3" s="143" t="str">
        <f>'100m.'!N$4</f>
        <v>09 Mayıs 2015 - 16.00</v>
      </c>
      <c r="M3" s="141" t="s">
        <v>224</v>
      </c>
    </row>
    <row r="4" spans="1:13" s="133" customFormat="1" ht="26.25" customHeight="1">
      <c r="A4" s="135">
        <v>2</v>
      </c>
      <c r="B4" s="145" t="s">
        <v>178</v>
      </c>
      <c r="C4" s="136">
        <f>'100m.'!C9</f>
        <v>33883</v>
      </c>
      <c r="D4" s="144" t="str">
        <f>'100m.'!D9</f>
        <v>GİZEM DEMİREL</v>
      </c>
      <c r="E4" s="144" t="str">
        <f>'100m.'!E9</f>
        <v>ESKİŞEHİR-ANADOLU ÜNİVERSİTESİ</v>
      </c>
      <c r="F4" s="137">
        <f>'100m.'!F9</f>
        <v>1225</v>
      </c>
      <c r="G4" s="138">
        <f>'100m.'!A9</f>
        <v>2</v>
      </c>
      <c r="H4" s="137" t="s">
        <v>144</v>
      </c>
      <c r="I4" s="139"/>
      <c r="J4" s="137" t="str">
        <f>'YARIŞMA BİLGİLERİ'!$F$21</f>
        <v>Bayanlar</v>
      </c>
      <c r="K4" s="140" t="str">
        <f t="shared" si="0"/>
        <v>ISPARTA-Türkiye Üniversiteler Atletizm Şampiyonası</v>
      </c>
      <c r="L4" s="143" t="str">
        <f>'100m.'!N$4</f>
        <v>09 Mayıs 2015 - 16.00</v>
      </c>
      <c r="M4" s="141" t="s">
        <v>224</v>
      </c>
    </row>
    <row r="5" spans="1:13" s="133" customFormat="1" ht="26.25" customHeight="1">
      <c r="A5" s="135">
        <v>3</v>
      </c>
      <c r="B5" s="145" t="s">
        <v>178</v>
      </c>
      <c r="C5" s="136">
        <f>'100m.'!C10</f>
        <v>33378</v>
      </c>
      <c r="D5" s="144" t="str">
        <f>'100m.'!D10</f>
        <v>GÜLŞAH KIZILTAŞ</v>
      </c>
      <c r="E5" s="144" t="str">
        <f>'100m.'!E10</f>
        <v>İSTANBUL-MARMARA ÜNİVERSİTESİ</v>
      </c>
      <c r="F5" s="137">
        <f>'100m.'!F10</f>
        <v>1240</v>
      </c>
      <c r="G5" s="138">
        <f>'100m.'!A10</f>
        <v>3</v>
      </c>
      <c r="H5" s="137" t="s">
        <v>144</v>
      </c>
      <c r="I5" s="139"/>
      <c r="J5" s="137" t="str">
        <f>'YARIŞMA BİLGİLERİ'!$F$21</f>
        <v>Bayanlar</v>
      </c>
      <c r="K5" s="140" t="str">
        <f t="shared" si="0"/>
        <v>ISPARTA-Türkiye Üniversiteler Atletizm Şampiyonası</v>
      </c>
      <c r="L5" s="143" t="str">
        <f>'100m.'!N$4</f>
        <v>09 Mayıs 2015 - 16.00</v>
      </c>
      <c r="M5" s="141" t="s">
        <v>224</v>
      </c>
    </row>
    <row r="6" spans="1:13" s="133" customFormat="1" ht="26.25" customHeight="1">
      <c r="A6" s="135">
        <v>4</v>
      </c>
      <c r="B6" s="145" t="s">
        <v>178</v>
      </c>
      <c r="C6" s="136">
        <f>'100m.'!C11</f>
        <v>0</v>
      </c>
      <c r="D6" s="144" t="str">
        <f>'100m.'!D11</f>
        <v>YUDUM İLİKSİZ</v>
      </c>
      <c r="E6" s="144" t="str">
        <f>'100m.'!E11</f>
        <v>KÜTAHYA-DUMLUPINAR ÜNİVERSİTESİ</v>
      </c>
      <c r="F6" s="137">
        <f>'100m.'!F11</f>
        <v>1248</v>
      </c>
      <c r="G6" s="138">
        <f>'100m.'!A11</f>
        <v>4</v>
      </c>
      <c r="H6" s="137" t="s">
        <v>144</v>
      </c>
      <c r="I6" s="139"/>
      <c r="J6" s="137" t="str">
        <f>'YARIŞMA BİLGİLERİ'!$F$21</f>
        <v>Bayanlar</v>
      </c>
      <c r="K6" s="140" t="str">
        <f t="shared" si="0"/>
        <v>ISPARTA-Türkiye Üniversiteler Atletizm Şampiyonası</v>
      </c>
      <c r="L6" s="143" t="str">
        <f>'100m.'!N$4</f>
        <v>09 Mayıs 2015 - 16.00</v>
      </c>
      <c r="M6" s="141" t="s">
        <v>224</v>
      </c>
    </row>
    <row r="7" spans="1:13" s="133" customFormat="1" ht="26.25" customHeight="1">
      <c r="A7" s="135">
        <v>5</v>
      </c>
      <c r="B7" s="145" t="s">
        <v>178</v>
      </c>
      <c r="C7" s="136">
        <f>'100m.'!C12</f>
        <v>34157</v>
      </c>
      <c r="D7" s="144" t="str">
        <f>'100m.'!D12</f>
        <v>EMEL ŞANLI</v>
      </c>
      <c r="E7" s="144" t="str">
        <f>'100m.'!E12</f>
        <v>İZMİR-9 EYLÜL ÜNİVERSİTESİ</v>
      </c>
      <c r="F7" s="137">
        <f>'100m.'!F12</f>
        <v>1260</v>
      </c>
      <c r="G7" s="138">
        <f>'100m.'!A12</f>
        <v>5</v>
      </c>
      <c r="H7" s="137" t="s">
        <v>144</v>
      </c>
      <c r="I7" s="139"/>
      <c r="J7" s="137" t="str">
        <f>'YARIŞMA BİLGİLERİ'!$F$21</f>
        <v>Bayanlar</v>
      </c>
      <c r="K7" s="140" t="str">
        <f t="shared" si="0"/>
        <v>ISPARTA-Türkiye Üniversiteler Atletizm Şampiyonası</v>
      </c>
      <c r="L7" s="143" t="str">
        <f>'100m.'!N$4</f>
        <v>09 Mayıs 2015 - 16.00</v>
      </c>
      <c r="M7" s="141" t="s">
        <v>224</v>
      </c>
    </row>
    <row r="8" spans="1:13" s="133" customFormat="1" ht="26.25" customHeight="1">
      <c r="A8" s="135">
        <v>6</v>
      </c>
      <c r="B8" s="145" t="s">
        <v>178</v>
      </c>
      <c r="C8" s="136">
        <f>'100m.'!C13</f>
        <v>34157</v>
      </c>
      <c r="D8" s="144" t="str">
        <f>'100m.'!D13</f>
        <v>GİZEM AKSOY</v>
      </c>
      <c r="E8" s="144" t="str">
        <f>'100m.'!E13</f>
        <v>İSTANBUL-İSTANBUL ÜNİVERSİTESİ</v>
      </c>
      <c r="F8" s="137">
        <f>'100m.'!F13</f>
        <v>1289</v>
      </c>
      <c r="G8" s="138">
        <f>'100m.'!A13</f>
        <v>6</v>
      </c>
      <c r="H8" s="137" t="s">
        <v>144</v>
      </c>
      <c r="I8" s="139"/>
      <c r="J8" s="137" t="str">
        <f>'YARIŞMA BİLGİLERİ'!$F$21</f>
        <v>Bayanlar</v>
      </c>
      <c r="K8" s="140" t="str">
        <f t="shared" si="0"/>
        <v>ISPARTA-Türkiye Üniversiteler Atletizm Şampiyonası</v>
      </c>
      <c r="L8" s="143" t="str">
        <f>'100m.'!N$4</f>
        <v>09 Mayıs 2015 - 16.00</v>
      </c>
      <c r="M8" s="141" t="s">
        <v>224</v>
      </c>
    </row>
    <row r="9" spans="1:13" s="133" customFormat="1" ht="26.25" customHeight="1">
      <c r="A9" s="135">
        <v>7</v>
      </c>
      <c r="B9" s="145" t="s">
        <v>178</v>
      </c>
      <c r="C9" s="136" t="e">
        <f>'100m.'!#REF!</f>
        <v>#REF!</v>
      </c>
      <c r="D9" s="144" t="e">
        <f>'100m.'!#REF!</f>
        <v>#REF!</v>
      </c>
      <c r="E9" s="144" t="e">
        <f>'100m.'!#REF!</f>
        <v>#REF!</v>
      </c>
      <c r="F9" s="137" t="e">
        <f>'100m.'!#REF!</f>
        <v>#REF!</v>
      </c>
      <c r="G9" s="138" t="e">
        <f>'100m.'!#REF!</f>
        <v>#REF!</v>
      </c>
      <c r="H9" s="137" t="s">
        <v>144</v>
      </c>
      <c r="I9" s="139"/>
      <c r="J9" s="137" t="str">
        <f>'YARIŞMA BİLGİLERİ'!$F$21</f>
        <v>Bayanlar</v>
      </c>
      <c r="K9" s="140" t="str">
        <f t="shared" si="0"/>
        <v>ISPARTA-Türkiye Üniversiteler Atletizm Şampiyonası</v>
      </c>
      <c r="L9" s="143" t="str">
        <f>'100m.'!N$4</f>
        <v>09 Mayıs 2015 - 16.00</v>
      </c>
      <c r="M9" s="141" t="s">
        <v>224</v>
      </c>
    </row>
    <row r="10" spans="1:13" s="133" customFormat="1" ht="26.25" customHeight="1">
      <c r="A10" s="135">
        <v>8</v>
      </c>
      <c r="B10" s="145" t="s">
        <v>178</v>
      </c>
      <c r="C10" s="136" t="e">
        <f>'100m.'!#REF!</f>
        <v>#REF!</v>
      </c>
      <c r="D10" s="144" t="e">
        <f>'100m.'!#REF!</f>
        <v>#REF!</v>
      </c>
      <c r="E10" s="144" t="e">
        <f>'100m.'!#REF!</f>
        <v>#REF!</v>
      </c>
      <c r="F10" s="137" t="e">
        <f>'100m.'!#REF!</f>
        <v>#REF!</v>
      </c>
      <c r="G10" s="138" t="e">
        <f>'100m.'!#REF!</f>
        <v>#REF!</v>
      </c>
      <c r="H10" s="137" t="s">
        <v>144</v>
      </c>
      <c r="I10" s="139"/>
      <c r="J10" s="137" t="str">
        <f>'YARIŞMA BİLGİLERİ'!$F$21</f>
        <v>Bayanlar</v>
      </c>
      <c r="K10" s="140" t="str">
        <f t="shared" si="0"/>
        <v>ISPARTA-Türkiye Üniversiteler Atletizm Şampiyonası</v>
      </c>
      <c r="L10" s="143" t="str">
        <f>'100m.'!N$4</f>
        <v>09 Mayıs 2015 - 16.00</v>
      </c>
      <c r="M10" s="141" t="s">
        <v>224</v>
      </c>
    </row>
    <row r="11" spans="1:13" s="133" customFormat="1" ht="26.25" customHeight="1">
      <c r="A11" s="135">
        <v>9</v>
      </c>
      <c r="B11" s="145" t="s">
        <v>178</v>
      </c>
      <c r="C11" s="136">
        <f>'100m.'!C14</f>
        <v>35018</v>
      </c>
      <c r="D11" s="144" t="str">
        <f>'100m.'!D14</f>
        <v>RABİA ÇİÇEK</v>
      </c>
      <c r="E11" s="144" t="str">
        <f>'100m.'!E14</f>
        <v>AYDIN-ADNAN MENDERES ÜNİVERSİTESİ</v>
      </c>
      <c r="F11" s="137">
        <f>'100m.'!F14</f>
        <v>1297</v>
      </c>
      <c r="G11" s="138">
        <f>'100m.'!A14</f>
        <v>7</v>
      </c>
      <c r="H11" s="137" t="s">
        <v>144</v>
      </c>
      <c r="I11" s="139"/>
      <c r="J11" s="137" t="str">
        <f>'YARIŞMA BİLGİLERİ'!$F$21</f>
        <v>Bayanlar</v>
      </c>
      <c r="K11" s="140" t="str">
        <f t="shared" si="0"/>
        <v>ISPARTA-Türkiye Üniversiteler Atletizm Şampiyonası</v>
      </c>
      <c r="L11" s="143" t="str">
        <f>'100m.'!N$4</f>
        <v>09 Mayıs 2015 - 16.00</v>
      </c>
      <c r="M11" s="141" t="s">
        <v>224</v>
      </c>
    </row>
    <row r="12" spans="1:13" s="133" customFormat="1" ht="26.25" customHeight="1">
      <c r="A12" s="135">
        <v>10</v>
      </c>
      <c r="B12" s="145" t="s">
        <v>178</v>
      </c>
      <c r="C12" s="136">
        <f>'100m.'!C15</f>
        <v>34237</v>
      </c>
      <c r="D12" s="144" t="str">
        <f>'100m.'!D15</f>
        <v>KADER CEYHAN</v>
      </c>
      <c r="E12" s="144" t="str">
        <f>'100m.'!E15</f>
        <v>BURSA-ULUDAĞ ÜNİVERSİTESİ</v>
      </c>
      <c r="F12" s="137">
        <f>'100m.'!F15</f>
        <v>1306</v>
      </c>
      <c r="G12" s="138">
        <f>'100m.'!A15</f>
        <v>8</v>
      </c>
      <c r="H12" s="137" t="s">
        <v>144</v>
      </c>
      <c r="I12" s="139"/>
      <c r="J12" s="137" t="str">
        <f>'YARIŞMA BİLGİLERİ'!$F$21</f>
        <v>Bayanlar</v>
      </c>
      <c r="K12" s="140" t="str">
        <f t="shared" si="0"/>
        <v>ISPARTA-Türkiye Üniversiteler Atletizm Şampiyonası</v>
      </c>
      <c r="L12" s="143" t="str">
        <f>'100m.'!N$4</f>
        <v>09 Mayıs 2015 - 16.00</v>
      </c>
      <c r="M12" s="141" t="s">
        <v>224</v>
      </c>
    </row>
    <row r="13" spans="1:13" s="133" customFormat="1" ht="26.25" customHeight="1">
      <c r="A13" s="135">
        <v>11</v>
      </c>
      <c r="B13" s="145" t="s">
        <v>178</v>
      </c>
      <c r="C13" s="136">
        <f>'100m.'!C16</f>
        <v>34964</v>
      </c>
      <c r="D13" s="144" t="str">
        <f>'100m.'!D16</f>
        <v>AYLA MERTOĞLU</v>
      </c>
      <c r="E13" s="144" t="str">
        <f>'100m.'!E16</f>
        <v>ANKARA-HACETTEPE ÜNİVERSİTESİ</v>
      </c>
      <c r="F13" s="137">
        <f>'100m.'!F16</f>
        <v>1311</v>
      </c>
      <c r="G13" s="138">
        <f>'100m.'!A16</f>
        <v>9</v>
      </c>
      <c r="H13" s="137" t="s">
        <v>144</v>
      </c>
      <c r="I13" s="139"/>
      <c r="J13" s="137" t="str">
        <f>'YARIŞMA BİLGİLERİ'!$F$21</f>
        <v>Bayanlar</v>
      </c>
      <c r="K13" s="140" t="str">
        <f t="shared" si="0"/>
        <v>ISPARTA-Türkiye Üniversiteler Atletizm Şampiyonası</v>
      </c>
      <c r="L13" s="143" t="str">
        <f>'100m.'!N$4</f>
        <v>09 Mayıs 2015 - 16.00</v>
      </c>
      <c r="M13" s="141" t="s">
        <v>224</v>
      </c>
    </row>
    <row r="14" spans="1:13" s="133" customFormat="1" ht="26.25" customHeight="1">
      <c r="A14" s="135">
        <v>12</v>
      </c>
      <c r="B14" s="145" t="s">
        <v>178</v>
      </c>
      <c r="C14" s="136">
        <f>'100m.'!C17</f>
        <v>35383</v>
      </c>
      <c r="D14" s="144" t="str">
        <f>'100m.'!D17</f>
        <v>SİNEM ŞİRET</v>
      </c>
      <c r="E14" s="144" t="str">
        <f>'100m.'!E17</f>
        <v>KOCAELİ-KOCAELİ ÜNİVERSİTESİ</v>
      </c>
      <c r="F14" s="137">
        <f>'100m.'!F17</f>
        <v>1360</v>
      </c>
      <c r="G14" s="138">
        <f>'100m.'!A17</f>
        <v>10</v>
      </c>
      <c r="H14" s="137" t="s">
        <v>144</v>
      </c>
      <c r="I14" s="139"/>
      <c r="J14" s="137" t="str">
        <f>'YARIŞMA BİLGİLERİ'!$F$21</f>
        <v>Bayanlar</v>
      </c>
      <c r="K14" s="140" t="str">
        <f t="shared" si="0"/>
        <v>ISPARTA-Türkiye Üniversiteler Atletizm Şampiyonası</v>
      </c>
      <c r="L14" s="143" t="str">
        <f>'100m.'!N$4</f>
        <v>09 Mayıs 2015 - 16.00</v>
      </c>
      <c r="M14" s="141" t="s">
        <v>224</v>
      </c>
    </row>
    <row r="15" spans="1:13" s="133" customFormat="1" ht="26.25" customHeight="1">
      <c r="A15" s="135">
        <v>13</v>
      </c>
      <c r="B15" s="145" t="s">
        <v>178</v>
      </c>
      <c r="C15" s="136">
        <f>'100m.'!C18</f>
        <v>0</v>
      </c>
      <c r="D15" s="144" t="str">
        <f>'100m.'!D18</f>
        <v>EMİNE YILMAZ</v>
      </c>
      <c r="E15" s="144" t="str">
        <f>'100m.'!E18</f>
        <v>KARAMAN-KARAMANOĞLU MEHMETBEY ÜNİVERSİTESİ</v>
      </c>
      <c r="F15" s="137">
        <f>'100m.'!F18</f>
        <v>1363</v>
      </c>
      <c r="G15" s="138">
        <f>'100m.'!A18</f>
        <v>11</v>
      </c>
      <c r="H15" s="137" t="s">
        <v>144</v>
      </c>
      <c r="I15" s="139"/>
      <c r="J15" s="137" t="str">
        <f>'YARIŞMA BİLGİLERİ'!$F$21</f>
        <v>Bayanlar</v>
      </c>
      <c r="K15" s="140" t="str">
        <f t="shared" si="0"/>
        <v>ISPARTA-Türkiye Üniversiteler Atletizm Şampiyonası</v>
      </c>
      <c r="L15" s="143" t="str">
        <f>'100m.'!N$4</f>
        <v>09 Mayıs 2015 - 16.00</v>
      </c>
      <c r="M15" s="141" t="s">
        <v>224</v>
      </c>
    </row>
    <row r="16" spans="1:13" s="133" customFormat="1" ht="26.25" customHeight="1">
      <c r="A16" s="135">
        <v>14</v>
      </c>
      <c r="B16" s="145" t="s">
        <v>178</v>
      </c>
      <c r="C16" s="136">
        <f>'100m.'!C19</f>
        <v>35236</v>
      </c>
      <c r="D16" s="144" t="str">
        <f>'100m.'!D19</f>
        <v>ZEYNEP DEMİRTAŞ</v>
      </c>
      <c r="E16" s="144" t="str">
        <f>'100m.'!E19</f>
        <v>ANKARA-ANKARA ÜNİVERSİTESİ</v>
      </c>
      <c r="F16" s="137">
        <f>'100m.'!F19</f>
        <v>1373</v>
      </c>
      <c r="G16" s="138">
        <f>'100m.'!A19</f>
        <v>12</v>
      </c>
      <c r="H16" s="137" t="s">
        <v>144</v>
      </c>
      <c r="I16" s="139"/>
      <c r="J16" s="137" t="str">
        <f>'YARIŞMA BİLGİLERİ'!$F$21</f>
        <v>Bayanlar</v>
      </c>
      <c r="K16" s="140" t="str">
        <f t="shared" si="0"/>
        <v>ISPARTA-Türkiye Üniversiteler Atletizm Şampiyonası</v>
      </c>
      <c r="L16" s="143" t="str">
        <f>'100m.'!N$4</f>
        <v>09 Mayıs 2015 - 16.00</v>
      </c>
      <c r="M16" s="141" t="s">
        <v>224</v>
      </c>
    </row>
    <row r="17" spans="1:13" s="133" customFormat="1" ht="26.25" customHeight="1">
      <c r="A17" s="135">
        <v>15</v>
      </c>
      <c r="B17" s="145" t="s">
        <v>178</v>
      </c>
      <c r="C17" s="136">
        <f>'100m.'!C20</f>
        <v>0</v>
      </c>
      <c r="D17" s="144">
        <f>'100m.'!D20</f>
        <v>0</v>
      </c>
      <c r="E17" s="144">
        <f>'100m.'!E20</f>
        <v>0</v>
      </c>
      <c r="F17" s="137">
        <f>'100m.'!F20</f>
        <v>0</v>
      </c>
      <c r="G17" s="138">
        <f>'100m.'!A20</f>
        <v>0</v>
      </c>
      <c r="H17" s="137" t="s">
        <v>144</v>
      </c>
      <c r="I17" s="139"/>
      <c r="J17" s="137" t="str">
        <f>'YARIŞMA BİLGİLERİ'!$F$21</f>
        <v>Bayanlar</v>
      </c>
      <c r="K17" s="140" t="str">
        <f t="shared" si="0"/>
        <v>ISPARTA-Türkiye Üniversiteler Atletizm Şampiyonası</v>
      </c>
      <c r="L17" s="143" t="str">
        <f>'100m.'!N$4</f>
        <v>09 Mayıs 2015 - 16.00</v>
      </c>
      <c r="M17" s="141" t="s">
        <v>224</v>
      </c>
    </row>
    <row r="18" spans="1:13" s="133" customFormat="1" ht="26.25" customHeight="1">
      <c r="A18" s="135">
        <v>16</v>
      </c>
      <c r="B18" s="145" t="s">
        <v>178</v>
      </c>
      <c r="C18" s="136">
        <f>'100m.'!C21</f>
        <v>0</v>
      </c>
      <c r="D18" s="144">
        <f>'100m.'!D21</f>
        <v>0</v>
      </c>
      <c r="E18" s="144">
        <f>'100m.'!E21</f>
        <v>0</v>
      </c>
      <c r="F18" s="137">
        <f>'100m.'!F21</f>
        <v>0</v>
      </c>
      <c r="G18" s="138">
        <f>'100m.'!A21</f>
        <v>0</v>
      </c>
      <c r="H18" s="137" t="s">
        <v>144</v>
      </c>
      <c r="I18" s="139"/>
      <c r="J18" s="137" t="str">
        <f>'YARIŞMA BİLGİLERİ'!$F$21</f>
        <v>Bayanlar</v>
      </c>
      <c r="K18" s="140" t="str">
        <f t="shared" si="0"/>
        <v>ISPARTA-Türkiye Üniversiteler Atletizm Şampiyonası</v>
      </c>
      <c r="L18" s="143" t="str">
        <f>'100m.'!N$4</f>
        <v>09 Mayıs 2015 - 16.00</v>
      </c>
      <c r="M18" s="141" t="s">
        <v>224</v>
      </c>
    </row>
    <row r="19" spans="1:13" s="133" customFormat="1" ht="26.25" customHeight="1">
      <c r="A19" s="135">
        <v>17</v>
      </c>
      <c r="B19" s="145" t="s">
        <v>178</v>
      </c>
      <c r="C19" s="136" t="e">
        <f>'100m.'!#REF!</f>
        <v>#REF!</v>
      </c>
      <c r="D19" s="144" t="e">
        <f>'100m.'!#REF!</f>
        <v>#REF!</v>
      </c>
      <c r="E19" s="144" t="e">
        <f>'100m.'!#REF!</f>
        <v>#REF!</v>
      </c>
      <c r="F19" s="137" t="e">
        <f>'100m.'!#REF!</f>
        <v>#REF!</v>
      </c>
      <c r="G19" s="138" t="e">
        <f>'100m.'!#REF!</f>
        <v>#REF!</v>
      </c>
      <c r="H19" s="137" t="s">
        <v>144</v>
      </c>
      <c r="I19" s="143"/>
      <c r="J19" s="137" t="str">
        <f>'YARIŞMA BİLGİLERİ'!$F$21</f>
        <v>Bayanlar</v>
      </c>
      <c r="K19" s="140" t="str">
        <f t="shared" si="0"/>
        <v>ISPARTA-Türkiye Üniversiteler Atletizm Şampiyonası</v>
      </c>
      <c r="L19" s="143" t="str">
        <f>'100m.'!N$4</f>
        <v>09 Mayıs 2015 - 16.00</v>
      </c>
      <c r="M19" s="141" t="s">
        <v>224</v>
      </c>
    </row>
    <row r="20" spans="1:13" s="133" customFormat="1" ht="26.25" customHeight="1">
      <c r="A20" s="135">
        <v>18</v>
      </c>
      <c r="B20" s="145" t="s">
        <v>178</v>
      </c>
      <c r="C20" s="136" t="e">
        <f>'100m.'!#REF!</f>
        <v>#REF!</v>
      </c>
      <c r="D20" s="144" t="e">
        <f>'100m.'!#REF!</f>
        <v>#REF!</v>
      </c>
      <c r="E20" s="144" t="e">
        <f>'100m.'!#REF!</f>
        <v>#REF!</v>
      </c>
      <c r="F20" s="137" t="e">
        <f>'100m.'!#REF!</f>
        <v>#REF!</v>
      </c>
      <c r="G20" s="138" t="e">
        <f>'100m.'!#REF!</f>
        <v>#REF!</v>
      </c>
      <c r="H20" s="137" t="s">
        <v>144</v>
      </c>
      <c r="I20" s="143"/>
      <c r="J20" s="137" t="str">
        <f>'YARIŞMA BİLGİLERİ'!$F$21</f>
        <v>Bayanlar</v>
      </c>
      <c r="K20" s="140" t="str">
        <f t="shared" si="0"/>
        <v>ISPARTA-Türkiye Üniversiteler Atletizm Şampiyonası</v>
      </c>
      <c r="L20" s="143" t="str">
        <f>'100m.'!N$4</f>
        <v>09 Mayıs 2015 - 16.00</v>
      </c>
      <c r="M20" s="141" t="s">
        <v>224</v>
      </c>
    </row>
    <row r="21" spans="1:13" s="133" customFormat="1" ht="26.25" customHeight="1">
      <c r="A21" s="135">
        <v>19</v>
      </c>
      <c r="B21" s="145" t="s">
        <v>178</v>
      </c>
      <c r="C21" s="136">
        <f>'100m.'!C30</f>
        <v>0</v>
      </c>
      <c r="D21" s="144">
        <f>'100m.'!D30</f>
        <v>0</v>
      </c>
      <c r="E21" s="144">
        <f>'100m.'!E30</f>
        <v>0</v>
      </c>
      <c r="F21" s="137">
        <f>'100m.'!F30</f>
        <v>0</v>
      </c>
      <c r="G21" s="138">
        <f>'100m.'!A30</f>
        <v>0</v>
      </c>
      <c r="H21" s="137" t="s">
        <v>144</v>
      </c>
      <c r="I21" s="143"/>
      <c r="J21" s="137" t="str">
        <f>'YARIŞMA BİLGİLERİ'!$F$21</f>
        <v>Bayanlar</v>
      </c>
      <c r="K21" s="140" t="str">
        <f t="shared" si="0"/>
        <v>ISPARTA-Türkiye Üniversiteler Atletizm Şampiyonası</v>
      </c>
      <c r="L21" s="143" t="str">
        <f>'100m.'!N$4</f>
        <v>09 Mayıs 2015 - 16.00</v>
      </c>
      <c r="M21" s="141" t="s">
        <v>224</v>
      </c>
    </row>
    <row r="22" spans="1:13" s="133" customFormat="1" ht="26.25" customHeight="1">
      <c r="A22" s="135">
        <v>20</v>
      </c>
      <c r="B22" s="145" t="s">
        <v>178</v>
      </c>
      <c r="C22" s="136">
        <f>'100m.'!C31</f>
        <v>0</v>
      </c>
      <c r="D22" s="144">
        <f>'100m.'!D31</f>
        <v>0</v>
      </c>
      <c r="E22" s="144">
        <f>'100m.'!E31</f>
        <v>0</v>
      </c>
      <c r="F22" s="137">
        <f>'100m.'!F31</f>
        <v>0</v>
      </c>
      <c r="G22" s="138">
        <f>'100m.'!A31</f>
        <v>0</v>
      </c>
      <c r="H22" s="137" t="s">
        <v>144</v>
      </c>
      <c r="I22" s="143"/>
      <c r="J22" s="137" t="str">
        <f>'YARIŞMA BİLGİLERİ'!$F$21</f>
        <v>Bayanlar</v>
      </c>
      <c r="K22" s="140" t="str">
        <f t="shared" si="0"/>
        <v>ISPARTA-Türkiye Üniversiteler Atletizm Şampiyonası</v>
      </c>
      <c r="L22" s="143" t="str">
        <f>'100m.'!N$4</f>
        <v>09 Mayıs 2015 - 16.00</v>
      </c>
      <c r="M22" s="141" t="s">
        <v>224</v>
      </c>
    </row>
    <row r="23" spans="1:13" s="133" customFormat="1" ht="26.25" customHeight="1">
      <c r="A23" s="135">
        <v>21</v>
      </c>
      <c r="B23" s="145" t="s">
        <v>178</v>
      </c>
      <c r="C23" s="136">
        <f>'100m.'!C32</f>
        <v>0</v>
      </c>
      <c r="D23" s="144">
        <f>'100m.'!D32</f>
        <v>0</v>
      </c>
      <c r="E23" s="144">
        <f>'100m.'!E32</f>
        <v>0</v>
      </c>
      <c r="F23" s="137">
        <f>'100m.'!F32</f>
        <v>0</v>
      </c>
      <c r="G23" s="138">
        <f>'100m.'!A32</f>
        <v>0</v>
      </c>
      <c r="H23" s="137" t="s">
        <v>144</v>
      </c>
      <c r="I23" s="143"/>
      <c r="J23" s="137" t="str">
        <f>'YARIŞMA BİLGİLERİ'!$F$21</f>
        <v>Bayanlar</v>
      </c>
      <c r="K23" s="140" t="str">
        <f t="shared" si="0"/>
        <v>ISPARTA-Türkiye Üniversiteler Atletizm Şampiyonası</v>
      </c>
      <c r="L23" s="143" t="str">
        <f>'100m.'!N$4</f>
        <v>09 Mayıs 2015 - 16.00</v>
      </c>
      <c r="M23" s="141" t="s">
        <v>224</v>
      </c>
    </row>
    <row r="24" spans="1:13" s="133" customFormat="1" ht="26.25" customHeight="1">
      <c r="A24" s="135">
        <v>22</v>
      </c>
      <c r="B24" s="145" t="s">
        <v>178</v>
      </c>
      <c r="C24" s="136">
        <f>'100m.'!C33</f>
        <v>0</v>
      </c>
      <c r="D24" s="144">
        <f>'100m.'!D33</f>
        <v>0</v>
      </c>
      <c r="E24" s="144">
        <f>'100m.'!E33</f>
        <v>0</v>
      </c>
      <c r="F24" s="137">
        <f>'100m.'!F33</f>
        <v>0</v>
      </c>
      <c r="G24" s="138">
        <f>'100m.'!A33</f>
        <v>0</v>
      </c>
      <c r="H24" s="137" t="s">
        <v>144</v>
      </c>
      <c r="I24" s="143"/>
      <c r="J24" s="137" t="str">
        <f>'YARIŞMA BİLGİLERİ'!$F$21</f>
        <v>Bayanlar</v>
      </c>
      <c r="K24" s="140" t="str">
        <f t="shared" si="0"/>
        <v>ISPARTA-Türkiye Üniversiteler Atletizm Şampiyonası</v>
      </c>
      <c r="L24" s="143" t="str">
        <f>'100m.'!N$4</f>
        <v>09 Mayıs 2015 - 16.00</v>
      </c>
      <c r="M24" s="141" t="s">
        <v>224</v>
      </c>
    </row>
    <row r="25" spans="1:13" s="133" customFormat="1" ht="26.25" customHeight="1">
      <c r="A25" s="135">
        <v>23</v>
      </c>
      <c r="B25" s="145" t="s">
        <v>178</v>
      </c>
      <c r="C25" s="136">
        <f>'100m.'!C34</f>
        <v>0</v>
      </c>
      <c r="D25" s="144">
        <f>'100m.'!D34</f>
        <v>0</v>
      </c>
      <c r="E25" s="144">
        <f>'100m.'!E34</f>
        <v>0</v>
      </c>
      <c r="F25" s="137">
        <f>'100m.'!F34</f>
        <v>0</v>
      </c>
      <c r="G25" s="138">
        <f>'100m.'!A34</f>
        <v>0</v>
      </c>
      <c r="H25" s="137" t="s">
        <v>144</v>
      </c>
      <c r="I25" s="143"/>
      <c r="J25" s="137" t="str">
        <f>'YARIŞMA BİLGİLERİ'!$F$21</f>
        <v>Bayanlar</v>
      </c>
      <c r="K25" s="140" t="str">
        <f t="shared" si="0"/>
        <v>ISPARTA-Türkiye Üniversiteler Atletizm Şampiyonası</v>
      </c>
      <c r="L25" s="143" t="str">
        <f>'100m.'!N$4</f>
        <v>09 Mayıs 2015 - 16.00</v>
      </c>
      <c r="M25" s="141" t="s">
        <v>224</v>
      </c>
    </row>
    <row r="26" spans="1:13" s="133" customFormat="1" ht="26.25" customHeight="1">
      <c r="A26" s="135">
        <v>24</v>
      </c>
      <c r="B26" s="145" t="s">
        <v>178</v>
      </c>
      <c r="C26" s="136">
        <f>'100m.'!C35</f>
        <v>0</v>
      </c>
      <c r="D26" s="144">
        <f>'100m.'!D35</f>
        <v>0</v>
      </c>
      <c r="E26" s="144">
        <f>'100m.'!E35</f>
        <v>0</v>
      </c>
      <c r="F26" s="137">
        <f>'100m.'!F35</f>
        <v>0</v>
      </c>
      <c r="G26" s="138">
        <f>'100m.'!A35</f>
        <v>0</v>
      </c>
      <c r="H26" s="137" t="s">
        <v>144</v>
      </c>
      <c r="I26" s="143"/>
      <c r="J26" s="137" t="str">
        <f>'YARIŞMA BİLGİLERİ'!$F$21</f>
        <v>Bayanlar</v>
      </c>
      <c r="K26" s="140" t="str">
        <f t="shared" si="0"/>
        <v>ISPARTA-Türkiye Üniversiteler Atletizm Şampiyonası</v>
      </c>
      <c r="L26" s="143" t="str">
        <f>'100m.'!N$4</f>
        <v>09 Mayıs 2015 - 16.00</v>
      </c>
      <c r="M26" s="141" t="s">
        <v>224</v>
      </c>
    </row>
    <row r="27" spans="1:13" s="133" customFormat="1" ht="26.25" customHeight="1">
      <c r="A27" s="135">
        <v>25</v>
      </c>
      <c r="B27" s="145" t="s">
        <v>178</v>
      </c>
      <c r="C27" s="136">
        <f>'100m.'!C36</f>
        <v>0</v>
      </c>
      <c r="D27" s="144">
        <f>'100m.'!D36</f>
        <v>0</v>
      </c>
      <c r="E27" s="144">
        <f>'100m.'!E36</f>
        <v>0</v>
      </c>
      <c r="F27" s="137">
        <f>'100m.'!F36</f>
        <v>0</v>
      </c>
      <c r="G27" s="138">
        <f>'100m.'!A36</f>
        <v>0</v>
      </c>
      <c r="H27" s="137" t="s">
        <v>144</v>
      </c>
      <c r="I27" s="143"/>
      <c r="J27" s="137" t="str">
        <f>'YARIŞMA BİLGİLERİ'!$F$21</f>
        <v>Bayanlar</v>
      </c>
      <c r="K27" s="140" t="str">
        <f t="shared" si="0"/>
        <v>ISPARTA-Türkiye Üniversiteler Atletizm Şampiyonası</v>
      </c>
      <c r="L27" s="143" t="str">
        <f>'100m.'!N$4</f>
        <v>09 Mayıs 2015 - 16.00</v>
      </c>
      <c r="M27" s="141" t="s">
        <v>224</v>
      </c>
    </row>
    <row r="28" spans="1:13" s="133" customFormat="1" ht="26.25" customHeight="1">
      <c r="A28" s="135">
        <v>26</v>
      </c>
      <c r="B28" s="145" t="s">
        <v>178</v>
      </c>
      <c r="C28" s="136">
        <f>'100m.'!C37</f>
        <v>0</v>
      </c>
      <c r="D28" s="144">
        <f>'100m.'!D37</f>
        <v>0</v>
      </c>
      <c r="E28" s="144">
        <f>'100m.'!E37</f>
        <v>0</v>
      </c>
      <c r="F28" s="137">
        <f>'100m.'!F37</f>
        <v>0</v>
      </c>
      <c r="G28" s="138">
        <f>'100m.'!A37</f>
        <v>0</v>
      </c>
      <c r="H28" s="137" t="s">
        <v>144</v>
      </c>
      <c r="I28" s="143"/>
      <c r="J28" s="137" t="str">
        <f>'YARIŞMA BİLGİLERİ'!$F$21</f>
        <v>Bayanlar</v>
      </c>
      <c r="K28" s="140" t="str">
        <f t="shared" si="0"/>
        <v>ISPARTA-Türkiye Üniversiteler Atletizm Şampiyonası</v>
      </c>
      <c r="L28" s="143" t="str">
        <f>'100m.'!N$4</f>
        <v>09 Mayıs 2015 - 16.00</v>
      </c>
      <c r="M28" s="141" t="s">
        <v>224</v>
      </c>
    </row>
    <row r="29" spans="1:13" s="133" customFormat="1" ht="26.25" customHeight="1">
      <c r="A29" s="135">
        <v>27</v>
      </c>
      <c r="B29" s="145" t="s">
        <v>178</v>
      </c>
      <c r="C29" s="136" t="e">
        <f>'100m.'!#REF!</f>
        <v>#REF!</v>
      </c>
      <c r="D29" s="144" t="e">
        <f>'100m.'!#REF!</f>
        <v>#REF!</v>
      </c>
      <c r="E29" s="144" t="e">
        <f>'100m.'!#REF!</f>
        <v>#REF!</v>
      </c>
      <c r="F29" s="137" t="e">
        <f>'100m.'!#REF!</f>
        <v>#REF!</v>
      </c>
      <c r="G29" s="138" t="e">
        <f>'100m.'!#REF!</f>
        <v>#REF!</v>
      </c>
      <c r="H29" s="137" t="s">
        <v>144</v>
      </c>
      <c r="I29" s="143"/>
      <c r="J29" s="137" t="str">
        <f>'YARIŞMA BİLGİLERİ'!$F$21</f>
        <v>Bayanlar</v>
      </c>
      <c r="K29" s="140" t="str">
        <f t="shared" si="0"/>
        <v>ISPARTA-Türkiye Üniversiteler Atletizm Şampiyonası</v>
      </c>
      <c r="L29" s="143" t="str">
        <f>'100m.'!N$4</f>
        <v>09 Mayıs 2015 - 16.00</v>
      </c>
      <c r="M29" s="141" t="s">
        <v>224</v>
      </c>
    </row>
    <row r="30" spans="1:13" s="133" customFormat="1" ht="26.25" customHeight="1">
      <c r="A30" s="135">
        <v>28</v>
      </c>
      <c r="B30" s="145" t="s">
        <v>178</v>
      </c>
      <c r="C30" s="136" t="e">
        <f>'100m.'!#REF!</f>
        <v>#REF!</v>
      </c>
      <c r="D30" s="144" t="e">
        <f>'100m.'!#REF!</f>
        <v>#REF!</v>
      </c>
      <c r="E30" s="144" t="e">
        <f>'100m.'!#REF!</f>
        <v>#REF!</v>
      </c>
      <c r="F30" s="137" t="e">
        <f>'100m.'!#REF!</f>
        <v>#REF!</v>
      </c>
      <c r="G30" s="138" t="e">
        <f>'100m.'!#REF!</f>
        <v>#REF!</v>
      </c>
      <c r="H30" s="137" t="s">
        <v>144</v>
      </c>
      <c r="I30" s="143"/>
      <c r="J30" s="137" t="str">
        <f>'YARIŞMA BİLGİLERİ'!$F$21</f>
        <v>Bayanlar</v>
      </c>
      <c r="K30" s="140" t="str">
        <f t="shared" si="0"/>
        <v>ISPARTA-Türkiye Üniversiteler Atletizm Şampiyonası</v>
      </c>
      <c r="L30" s="143" t="str">
        <f>'100m.'!N$4</f>
        <v>09 Mayıs 2015 - 16.00</v>
      </c>
      <c r="M30" s="141" t="s">
        <v>224</v>
      </c>
    </row>
    <row r="31" spans="1:13" s="133" customFormat="1" ht="26.25" customHeight="1">
      <c r="A31" s="135">
        <v>83</v>
      </c>
      <c r="B31" s="205" t="s">
        <v>208</v>
      </c>
      <c r="C31" s="207" t="e">
        <f>#REF!</f>
        <v>#REF!</v>
      </c>
      <c r="D31" s="209" t="e">
        <f>#REF!</f>
        <v>#REF!</v>
      </c>
      <c r="E31" s="209" t="e">
        <f>#REF!</f>
        <v>#REF!</v>
      </c>
      <c r="F31" s="210" t="e">
        <f>#REF!</f>
        <v>#REF!</v>
      </c>
      <c r="G31" s="208" t="e">
        <f>#REF!</f>
        <v>#REF!</v>
      </c>
      <c r="H31" s="143" t="s">
        <v>294</v>
      </c>
      <c r="I31" s="250"/>
      <c r="J31" s="137" t="str">
        <f>'YARIŞMA BİLGİLERİ'!$F$21</f>
        <v>Bayanlar</v>
      </c>
      <c r="K31" s="251" t="str">
        <f t="shared" si="0"/>
        <v>ISPARTA-Türkiye Üniversiteler Atletizm Şampiyonası</v>
      </c>
      <c r="L31" s="141" t="e">
        <f>#REF!</f>
        <v>#REF!</v>
      </c>
      <c r="M31" s="141" t="s">
        <v>224</v>
      </c>
    </row>
    <row r="32" spans="1:13" s="133" customFormat="1" ht="26.25" customHeight="1">
      <c r="A32" s="135">
        <v>84</v>
      </c>
      <c r="B32" s="205" t="s">
        <v>208</v>
      </c>
      <c r="C32" s="207" t="e">
        <f>#REF!</f>
        <v>#REF!</v>
      </c>
      <c r="D32" s="209" t="e">
        <f>#REF!</f>
        <v>#REF!</v>
      </c>
      <c r="E32" s="209" t="e">
        <f>#REF!</f>
        <v>#REF!</v>
      </c>
      <c r="F32" s="210" t="e">
        <f>#REF!</f>
        <v>#REF!</v>
      </c>
      <c r="G32" s="208" t="e">
        <f>#REF!</f>
        <v>#REF!</v>
      </c>
      <c r="H32" s="143" t="s">
        <v>294</v>
      </c>
      <c r="I32" s="250"/>
      <c r="J32" s="137" t="str">
        <f>'YARIŞMA BİLGİLERİ'!$F$21</f>
        <v>Bayanlar</v>
      </c>
      <c r="K32" s="251" t="str">
        <f t="shared" si="0"/>
        <v>ISPARTA-Türkiye Üniversiteler Atletizm Şampiyonası</v>
      </c>
      <c r="L32" s="141" t="e">
        <f>#REF!</f>
        <v>#REF!</v>
      </c>
      <c r="M32" s="141" t="s">
        <v>224</v>
      </c>
    </row>
    <row r="33" spans="1:13" s="133" customFormat="1" ht="26.25" customHeight="1">
      <c r="A33" s="135">
        <v>85</v>
      </c>
      <c r="B33" s="205" t="s">
        <v>208</v>
      </c>
      <c r="C33" s="207" t="e">
        <f>#REF!</f>
        <v>#REF!</v>
      </c>
      <c r="D33" s="209" t="e">
        <f>#REF!</f>
        <v>#REF!</v>
      </c>
      <c r="E33" s="209" t="e">
        <f>#REF!</f>
        <v>#REF!</v>
      </c>
      <c r="F33" s="210" t="e">
        <f>#REF!</f>
        <v>#REF!</v>
      </c>
      <c r="G33" s="208" t="e">
        <f>#REF!</f>
        <v>#REF!</v>
      </c>
      <c r="H33" s="143" t="s">
        <v>294</v>
      </c>
      <c r="I33" s="250"/>
      <c r="J33" s="137" t="str">
        <f>'YARIŞMA BİLGİLERİ'!$F$21</f>
        <v>Bayanlar</v>
      </c>
      <c r="K33" s="251" t="str">
        <f t="shared" si="0"/>
        <v>ISPARTA-Türkiye Üniversiteler Atletizm Şampiyonası</v>
      </c>
      <c r="L33" s="141" t="e">
        <f>#REF!</f>
        <v>#REF!</v>
      </c>
      <c r="M33" s="141" t="s">
        <v>224</v>
      </c>
    </row>
    <row r="34" spans="1:13" s="133" customFormat="1" ht="26.25" customHeight="1">
      <c r="A34" s="135">
        <v>86</v>
      </c>
      <c r="B34" s="205" t="s">
        <v>208</v>
      </c>
      <c r="C34" s="207" t="e">
        <f>#REF!</f>
        <v>#REF!</v>
      </c>
      <c r="D34" s="209" t="e">
        <f>#REF!</f>
        <v>#REF!</v>
      </c>
      <c r="E34" s="209" t="e">
        <f>#REF!</f>
        <v>#REF!</v>
      </c>
      <c r="F34" s="210" t="e">
        <f>#REF!</f>
        <v>#REF!</v>
      </c>
      <c r="G34" s="208" t="e">
        <f>#REF!</f>
        <v>#REF!</v>
      </c>
      <c r="H34" s="143" t="s">
        <v>294</v>
      </c>
      <c r="I34" s="250"/>
      <c r="J34" s="137" t="str">
        <f>'YARIŞMA BİLGİLERİ'!$F$21</f>
        <v>Bayanlar</v>
      </c>
      <c r="K34" s="251" t="str">
        <f t="shared" si="0"/>
        <v>ISPARTA-Türkiye Üniversiteler Atletizm Şampiyonası</v>
      </c>
      <c r="L34" s="141" t="e">
        <f>#REF!</f>
        <v>#REF!</v>
      </c>
      <c r="M34" s="141" t="s">
        <v>224</v>
      </c>
    </row>
    <row r="35" spans="1:13" s="133" customFormat="1" ht="26.25" customHeight="1">
      <c r="A35" s="135">
        <v>87</v>
      </c>
      <c r="B35" s="205" t="s">
        <v>208</v>
      </c>
      <c r="C35" s="207" t="e">
        <f>#REF!</f>
        <v>#REF!</v>
      </c>
      <c r="D35" s="209" t="e">
        <f>#REF!</f>
        <v>#REF!</v>
      </c>
      <c r="E35" s="209" t="e">
        <f>#REF!</f>
        <v>#REF!</v>
      </c>
      <c r="F35" s="210" t="e">
        <f>#REF!</f>
        <v>#REF!</v>
      </c>
      <c r="G35" s="208" t="e">
        <f>#REF!</f>
        <v>#REF!</v>
      </c>
      <c r="H35" s="143" t="s">
        <v>294</v>
      </c>
      <c r="I35" s="250"/>
      <c r="J35" s="137" t="str">
        <f>'YARIŞMA BİLGİLERİ'!$F$21</f>
        <v>Bayanlar</v>
      </c>
      <c r="K35" s="251" t="str">
        <f t="shared" si="0"/>
        <v>ISPARTA-Türkiye Üniversiteler Atletizm Şampiyonası</v>
      </c>
      <c r="L35" s="141" t="e">
        <f>#REF!</f>
        <v>#REF!</v>
      </c>
      <c r="M35" s="141" t="s">
        <v>224</v>
      </c>
    </row>
    <row r="36" spans="1:13" s="133" customFormat="1" ht="26.25" customHeight="1">
      <c r="A36" s="135">
        <v>88</v>
      </c>
      <c r="B36" s="205" t="s">
        <v>208</v>
      </c>
      <c r="C36" s="207" t="e">
        <f>#REF!</f>
        <v>#REF!</v>
      </c>
      <c r="D36" s="209" t="e">
        <f>#REF!</f>
        <v>#REF!</v>
      </c>
      <c r="E36" s="209" t="e">
        <f>#REF!</f>
        <v>#REF!</v>
      </c>
      <c r="F36" s="210" t="e">
        <f>#REF!</f>
        <v>#REF!</v>
      </c>
      <c r="G36" s="208" t="e">
        <f>#REF!</f>
        <v>#REF!</v>
      </c>
      <c r="H36" s="143" t="s">
        <v>294</v>
      </c>
      <c r="I36" s="250"/>
      <c r="J36" s="137" t="str">
        <f>'YARIŞMA BİLGİLERİ'!$F$21</f>
        <v>Bayanlar</v>
      </c>
      <c r="K36" s="251" t="str">
        <f t="shared" si="0"/>
        <v>ISPARTA-Türkiye Üniversiteler Atletizm Şampiyonası</v>
      </c>
      <c r="L36" s="141" t="e">
        <f>#REF!</f>
        <v>#REF!</v>
      </c>
      <c r="M36" s="141" t="s">
        <v>224</v>
      </c>
    </row>
    <row r="37" spans="1:13" s="133" customFormat="1" ht="26.25" customHeight="1">
      <c r="A37" s="135">
        <v>89</v>
      </c>
      <c r="B37" s="205" t="s">
        <v>208</v>
      </c>
      <c r="C37" s="207" t="e">
        <f>#REF!</f>
        <v>#REF!</v>
      </c>
      <c r="D37" s="209" t="e">
        <f>#REF!</f>
        <v>#REF!</v>
      </c>
      <c r="E37" s="209" t="e">
        <f>#REF!</f>
        <v>#REF!</v>
      </c>
      <c r="F37" s="210" t="e">
        <f>#REF!</f>
        <v>#REF!</v>
      </c>
      <c r="G37" s="208" t="e">
        <f>#REF!</f>
        <v>#REF!</v>
      </c>
      <c r="H37" s="143" t="s">
        <v>294</v>
      </c>
      <c r="I37" s="250"/>
      <c r="J37" s="137" t="str">
        <f>'YARIŞMA BİLGİLERİ'!$F$21</f>
        <v>Bayanlar</v>
      </c>
      <c r="K37" s="251" t="str">
        <f t="shared" si="0"/>
        <v>ISPARTA-Türkiye Üniversiteler Atletizm Şampiyonası</v>
      </c>
      <c r="L37" s="141" t="e">
        <f>#REF!</f>
        <v>#REF!</v>
      </c>
      <c r="M37" s="141" t="s">
        <v>224</v>
      </c>
    </row>
    <row r="38" spans="1:13" s="133" customFormat="1" ht="26.25" customHeight="1">
      <c r="A38" s="135">
        <v>90</v>
      </c>
      <c r="B38" s="205" t="s">
        <v>208</v>
      </c>
      <c r="C38" s="207" t="e">
        <f>#REF!</f>
        <v>#REF!</v>
      </c>
      <c r="D38" s="209" t="e">
        <f>#REF!</f>
        <v>#REF!</v>
      </c>
      <c r="E38" s="209" t="e">
        <f>#REF!</f>
        <v>#REF!</v>
      </c>
      <c r="F38" s="210" t="e">
        <f>#REF!</f>
        <v>#REF!</v>
      </c>
      <c r="G38" s="208" t="e">
        <f>#REF!</f>
        <v>#REF!</v>
      </c>
      <c r="H38" s="143" t="s">
        <v>294</v>
      </c>
      <c r="I38" s="250"/>
      <c r="J38" s="137" t="str">
        <f>'YARIŞMA BİLGİLERİ'!$F$21</f>
        <v>Bayanlar</v>
      </c>
      <c r="K38" s="251" t="str">
        <f t="shared" si="0"/>
        <v>ISPARTA-Türkiye Üniversiteler Atletizm Şampiyonası</v>
      </c>
      <c r="L38" s="141" t="e">
        <f>#REF!</f>
        <v>#REF!</v>
      </c>
      <c r="M38" s="141" t="s">
        <v>224</v>
      </c>
    </row>
    <row r="39" spans="1:13" s="133" customFormat="1" ht="26.25" customHeight="1">
      <c r="A39" s="135">
        <v>91</v>
      </c>
      <c r="B39" s="205" t="s">
        <v>208</v>
      </c>
      <c r="C39" s="207" t="e">
        <f>#REF!</f>
        <v>#REF!</v>
      </c>
      <c r="D39" s="209" t="e">
        <f>#REF!</f>
        <v>#REF!</v>
      </c>
      <c r="E39" s="209" t="e">
        <f>#REF!</f>
        <v>#REF!</v>
      </c>
      <c r="F39" s="210" t="e">
        <f>#REF!</f>
        <v>#REF!</v>
      </c>
      <c r="G39" s="208" t="e">
        <f>#REF!</f>
        <v>#REF!</v>
      </c>
      <c r="H39" s="143" t="s">
        <v>294</v>
      </c>
      <c r="I39" s="250"/>
      <c r="J39" s="137" t="str">
        <f>'YARIŞMA BİLGİLERİ'!$F$21</f>
        <v>Bayanlar</v>
      </c>
      <c r="K39" s="251" t="str">
        <f t="shared" si="0"/>
        <v>ISPARTA-Türkiye Üniversiteler Atletizm Şampiyonası</v>
      </c>
      <c r="L39" s="141" t="e">
        <f>#REF!</f>
        <v>#REF!</v>
      </c>
      <c r="M39" s="141" t="s">
        <v>224</v>
      </c>
    </row>
    <row r="40" spans="1:13" s="133" customFormat="1" ht="26.25" customHeight="1">
      <c r="A40" s="135">
        <v>92</v>
      </c>
      <c r="B40" s="205" t="s">
        <v>208</v>
      </c>
      <c r="C40" s="207" t="e">
        <f>#REF!</f>
        <v>#REF!</v>
      </c>
      <c r="D40" s="209" t="e">
        <f>#REF!</f>
        <v>#REF!</v>
      </c>
      <c r="E40" s="209" t="e">
        <f>#REF!</f>
        <v>#REF!</v>
      </c>
      <c r="F40" s="210" t="e">
        <f>#REF!</f>
        <v>#REF!</v>
      </c>
      <c r="G40" s="208" t="e">
        <f>#REF!</f>
        <v>#REF!</v>
      </c>
      <c r="H40" s="143" t="s">
        <v>294</v>
      </c>
      <c r="I40" s="250"/>
      <c r="J40" s="137" t="str">
        <f>'YARIŞMA BİLGİLERİ'!$F$21</f>
        <v>Bayanlar</v>
      </c>
      <c r="K40" s="251" t="str">
        <f t="shared" si="0"/>
        <v>ISPARTA-Türkiye Üniversiteler Atletizm Şampiyonası</v>
      </c>
      <c r="L40" s="141" t="e">
        <f>#REF!</f>
        <v>#REF!</v>
      </c>
      <c r="M40" s="141" t="s">
        <v>224</v>
      </c>
    </row>
    <row r="41" spans="1:13" s="133" customFormat="1" ht="26.25" customHeight="1">
      <c r="A41" s="135">
        <v>93</v>
      </c>
      <c r="B41" s="205" t="s">
        <v>208</v>
      </c>
      <c r="C41" s="207" t="e">
        <f>#REF!</f>
        <v>#REF!</v>
      </c>
      <c r="D41" s="209" t="e">
        <f>#REF!</f>
        <v>#REF!</v>
      </c>
      <c r="E41" s="209" t="e">
        <f>#REF!</f>
        <v>#REF!</v>
      </c>
      <c r="F41" s="210" t="e">
        <f>#REF!</f>
        <v>#REF!</v>
      </c>
      <c r="G41" s="208" t="e">
        <f>#REF!</f>
        <v>#REF!</v>
      </c>
      <c r="H41" s="143" t="s">
        <v>294</v>
      </c>
      <c r="I41" s="250"/>
      <c r="J41" s="137" t="str">
        <f>'YARIŞMA BİLGİLERİ'!$F$21</f>
        <v>Bayanlar</v>
      </c>
      <c r="K41" s="251" t="str">
        <f t="shared" si="0"/>
        <v>ISPARTA-Türkiye Üniversiteler Atletizm Şampiyonası</v>
      </c>
      <c r="L41" s="141" t="e">
        <f>#REF!</f>
        <v>#REF!</v>
      </c>
      <c r="M41" s="141" t="s">
        <v>224</v>
      </c>
    </row>
    <row r="42" spans="1:13" s="133" customFormat="1" ht="26.25" customHeight="1">
      <c r="A42" s="135">
        <v>94</v>
      </c>
      <c r="B42" s="205" t="s">
        <v>208</v>
      </c>
      <c r="C42" s="207" t="e">
        <f>#REF!</f>
        <v>#REF!</v>
      </c>
      <c r="D42" s="209" t="e">
        <f>#REF!</f>
        <v>#REF!</v>
      </c>
      <c r="E42" s="209" t="e">
        <f>#REF!</f>
        <v>#REF!</v>
      </c>
      <c r="F42" s="210" t="e">
        <f>#REF!</f>
        <v>#REF!</v>
      </c>
      <c r="G42" s="208" t="e">
        <f>#REF!</f>
        <v>#REF!</v>
      </c>
      <c r="H42" s="143" t="s">
        <v>294</v>
      </c>
      <c r="I42" s="250"/>
      <c r="J42" s="137" t="str">
        <f>'YARIŞMA BİLGİLERİ'!$F$21</f>
        <v>Bayanlar</v>
      </c>
      <c r="K42" s="251" t="str">
        <f t="shared" si="0"/>
        <v>ISPARTA-Türkiye Üniversiteler Atletizm Şampiyonası</v>
      </c>
      <c r="L42" s="141" t="e">
        <f>#REF!</f>
        <v>#REF!</v>
      </c>
      <c r="M42" s="141" t="s">
        <v>224</v>
      </c>
    </row>
    <row r="43" spans="1:13" s="133" customFormat="1" ht="26.25" customHeight="1">
      <c r="A43" s="135">
        <v>95</v>
      </c>
      <c r="B43" s="205" t="s">
        <v>208</v>
      </c>
      <c r="C43" s="207" t="e">
        <f>#REF!</f>
        <v>#REF!</v>
      </c>
      <c r="D43" s="209" t="e">
        <f>#REF!</f>
        <v>#REF!</v>
      </c>
      <c r="E43" s="209" t="e">
        <f>#REF!</f>
        <v>#REF!</v>
      </c>
      <c r="F43" s="210" t="e">
        <f>#REF!</f>
        <v>#REF!</v>
      </c>
      <c r="G43" s="208" t="e">
        <f>#REF!</f>
        <v>#REF!</v>
      </c>
      <c r="H43" s="143" t="s">
        <v>294</v>
      </c>
      <c r="I43" s="250"/>
      <c r="J43" s="137" t="str">
        <f>'YARIŞMA BİLGİLERİ'!$F$21</f>
        <v>Bayanlar</v>
      </c>
      <c r="K43" s="251" t="str">
        <f t="shared" si="0"/>
        <v>ISPARTA-Türkiye Üniversiteler Atletizm Şampiyonası</v>
      </c>
      <c r="L43" s="141" t="e">
        <f>#REF!</f>
        <v>#REF!</v>
      </c>
      <c r="M43" s="141" t="s">
        <v>224</v>
      </c>
    </row>
    <row r="44" spans="1:13" s="133" customFormat="1" ht="26.25" customHeight="1">
      <c r="A44" s="135">
        <v>96</v>
      </c>
      <c r="B44" s="205" t="s">
        <v>208</v>
      </c>
      <c r="C44" s="207" t="e">
        <f>#REF!</f>
        <v>#REF!</v>
      </c>
      <c r="D44" s="209" t="e">
        <f>#REF!</f>
        <v>#REF!</v>
      </c>
      <c r="E44" s="209" t="e">
        <f>#REF!</f>
        <v>#REF!</v>
      </c>
      <c r="F44" s="210" t="e">
        <f>#REF!</f>
        <v>#REF!</v>
      </c>
      <c r="G44" s="208" t="e">
        <f>#REF!</f>
        <v>#REF!</v>
      </c>
      <c r="H44" s="143" t="s">
        <v>294</v>
      </c>
      <c r="I44" s="250"/>
      <c r="J44" s="137" t="str">
        <f>'YARIŞMA BİLGİLERİ'!$F$21</f>
        <v>Bayanlar</v>
      </c>
      <c r="K44" s="251" t="str">
        <f t="shared" si="0"/>
        <v>ISPARTA-Türkiye Üniversiteler Atletizm Şampiyonası</v>
      </c>
      <c r="L44" s="141" t="e">
        <f>#REF!</f>
        <v>#REF!</v>
      </c>
      <c r="M44" s="141" t="s">
        <v>224</v>
      </c>
    </row>
    <row r="45" spans="1:13" s="133" customFormat="1" ht="26.25" customHeight="1">
      <c r="A45" s="135">
        <v>97</v>
      </c>
      <c r="B45" s="205" t="s">
        <v>208</v>
      </c>
      <c r="C45" s="207" t="e">
        <f>#REF!</f>
        <v>#REF!</v>
      </c>
      <c r="D45" s="209" t="e">
        <f>#REF!</f>
        <v>#REF!</v>
      </c>
      <c r="E45" s="209" t="e">
        <f>#REF!</f>
        <v>#REF!</v>
      </c>
      <c r="F45" s="210" t="e">
        <f>#REF!</f>
        <v>#REF!</v>
      </c>
      <c r="G45" s="208" t="e">
        <f>#REF!</f>
        <v>#REF!</v>
      </c>
      <c r="H45" s="143" t="s">
        <v>294</v>
      </c>
      <c r="I45" s="250"/>
      <c r="J45" s="137" t="str">
        <f>'YARIŞMA BİLGİLERİ'!$F$21</f>
        <v>Bayanlar</v>
      </c>
      <c r="K45" s="251" t="str">
        <f t="shared" si="0"/>
        <v>ISPARTA-Türkiye Üniversiteler Atletizm Şampiyonası</v>
      </c>
      <c r="L45" s="141" t="e">
        <f>#REF!</f>
        <v>#REF!</v>
      </c>
      <c r="M45" s="141" t="s">
        <v>224</v>
      </c>
    </row>
    <row r="46" spans="1:13" s="133" customFormat="1" ht="26.25" customHeight="1">
      <c r="A46" s="135">
        <v>98</v>
      </c>
      <c r="B46" s="205" t="s">
        <v>208</v>
      </c>
      <c r="C46" s="207" t="e">
        <f>#REF!</f>
        <v>#REF!</v>
      </c>
      <c r="D46" s="209" t="e">
        <f>#REF!</f>
        <v>#REF!</v>
      </c>
      <c r="E46" s="209" t="e">
        <f>#REF!</f>
        <v>#REF!</v>
      </c>
      <c r="F46" s="210" t="e">
        <f>#REF!</f>
        <v>#REF!</v>
      </c>
      <c r="G46" s="208" t="e">
        <f>#REF!</f>
        <v>#REF!</v>
      </c>
      <c r="H46" s="143" t="s">
        <v>294</v>
      </c>
      <c r="I46" s="250"/>
      <c r="J46" s="137" t="str">
        <f>'YARIŞMA BİLGİLERİ'!$F$21</f>
        <v>Bayanlar</v>
      </c>
      <c r="K46" s="251" t="str">
        <f t="shared" si="0"/>
        <v>ISPARTA-Türkiye Üniversiteler Atletizm Şampiyonası</v>
      </c>
      <c r="L46" s="141" t="e">
        <f>#REF!</f>
        <v>#REF!</v>
      </c>
      <c r="M46" s="141" t="s">
        <v>224</v>
      </c>
    </row>
    <row r="47" spans="1:13" s="133" customFormat="1" ht="26.25" customHeight="1">
      <c r="A47" s="135">
        <v>99</v>
      </c>
      <c r="B47" s="205" t="s">
        <v>208</v>
      </c>
      <c r="C47" s="207" t="e">
        <f>#REF!</f>
        <v>#REF!</v>
      </c>
      <c r="D47" s="209" t="e">
        <f>#REF!</f>
        <v>#REF!</v>
      </c>
      <c r="E47" s="209" t="e">
        <f>#REF!</f>
        <v>#REF!</v>
      </c>
      <c r="F47" s="210" t="e">
        <f>#REF!</f>
        <v>#REF!</v>
      </c>
      <c r="G47" s="208" t="e">
        <f>#REF!</f>
        <v>#REF!</v>
      </c>
      <c r="H47" s="143" t="s">
        <v>294</v>
      </c>
      <c r="I47" s="250"/>
      <c r="J47" s="137" t="str">
        <f>'YARIŞMA BİLGİLERİ'!$F$21</f>
        <v>Bayanlar</v>
      </c>
      <c r="K47" s="251" t="str">
        <f t="shared" si="0"/>
        <v>ISPARTA-Türkiye Üniversiteler Atletizm Şampiyonası</v>
      </c>
      <c r="L47" s="141" t="e">
        <f>#REF!</f>
        <v>#REF!</v>
      </c>
      <c r="M47" s="141" t="s">
        <v>224</v>
      </c>
    </row>
    <row r="48" spans="1:13" s="133" customFormat="1" ht="26.25" customHeight="1">
      <c r="A48" s="135">
        <v>100</v>
      </c>
      <c r="B48" s="205" t="s">
        <v>208</v>
      </c>
      <c r="C48" s="207" t="e">
        <f>#REF!</f>
        <v>#REF!</v>
      </c>
      <c r="D48" s="209" t="e">
        <f>#REF!</f>
        <v>#REF!</v>
      </c>
      <c r="E48" s="209" t="e">
        <f>#REF!</f>
        <v>#REF!</v>
      </c>
      <c r="F48" s="210" t="e">
        <f>#REF!</f>
        <v>#REF!</v>
      </c>
      <c r="G48" s="208" t="e">
        <f>#REF!</f>
        <v>#REF!</v>
      </c>
      <c r="H48" s="143" t="s">
        <v>294</v>
      </c>
      <c r="I48" s="250"/>
      <c r="J48" s="137" t="str">
        <f>'YARIŞMA BİLGİLERİ'!$F$21</f>
        <v>Bayanlar</v>
      </c>
      <c r="K48" s="251" t="str">
        <f t="shared" si="0"/>
        <v>ISPARTA-Türkiye Üniversiteler Atletizm Şampiyonası</v>
      </c>
      <c r="L48" s="141" t="e">
        <f>#REF!</f>
        <v>#REF!</v>
      </c>
      <c r="M48" s="141" t="s">
        <v>224</v>
      </c>
    </row>
    <row r="49" spans="1:13" s="133" customFormat="1" ht="26.25" customHeight="1">
      <c r="A49" s="135">
        <v>101</v>
      </c>
      <c r="B49" s="205" t="s">
        <v>208</v>
      </c>
      <c r="C49" s="207" t="e">
        <f>#REF!</f>
        <v>#REF!</v>
      </c>
      <c r="D49" s="209" t="e">
        <f>#REF!</f>
        <v>#REF!</v>
      </c>
      <c r="E49" s="209" t="e">
        <f>#REF!</f>
        <v>#REF!</v>
      </c>
      <c r="F49" s="210" t="e">
        <f>#REF!</f>
        <v>#REF!</v>
      </c>
      <c r="G49" s="208" t="e">
        <f>#REF!</f>
        <v>#REF!</v>
      </c>
      <c r="H49" s="143" t="s">
        <v>294</v>
      </c>
      <c r="I49" s="250"/>
      <c r="J49" s="137" t="str">
        <f>'YARIŞMA BİLGİLERİ'!$F$21</f>
        <v>Bayanlar</v>
      </c>
      <c r="K49" s="251" t="str">
        <f t="shared" si="0"/>
        <v>ISPARTA-Türkiye Üniversiteler Atletizm Şampiyonası</v>
      </c>
      <c r="L49" s="141" t="e">
        <f>#REF!</f>
        <v>#REF!</v>
      </c>
      <c r="M49" s="141" t="s">
        <v>224</v>
      </c>
    </row>
    <row r="50" spans="1:13" s="133" customFormat="1" ht="26.25" customHeight="1">
      <c r="A50" s="135">
        <v>102</v>
      </c>
      <c r="B50" s="205" t="s">
        <v>208</v>
      </c>
      <c r="C50" s="207" t="e">
        <f>#REF!</f>
        <v>#REF!</v>
      </c>
      <c r="D50" s="209" t="e">
        <f>#REF!</f>
        <v>#REF!</v>
      </c>
      <c r="E50" s="209" t="e">
        <f>#REF!</f>
        <v>#REF!</v>
      </c>
      <c r="F50" s="210" t="e">
        <f>#REF!</f>
        <v>#REF!</v>
      </c>
      <c r="G50" s="208" t="e">
        <f>#REF!</f>
        <v>#REF!</v>
      </c>
      <c r="H50" s="143" t="s">
        <v>294</v>
      </c>
      <c r="I50" s="250"/>
      <c r="J50" s="137" t="str">
        <f>'YARIŞMA BİLGİLERİ'!$F$21</f>
        <v>Bayanlar</v>
      </c>
      <c r="K50" s="251" t="str">
        <f t="shared" si="0"/>
        <v>ISPARTA-Türkiye Üniversiteler Atletizm Şampiyonası</v>
      </c>
      <c r="L50" s="141" t="e">
        <f>#REF!</f>
        <v>#REF!</v>
      </c>
      <c r="M50" s="141" t="s">
        <v>224</v>
      </c>
    </row>
    <row r="51" spans="1:13" s="133" customFormat="1" ht="26.25" customHeight="1">
      <c r="A51" s="135">
        <v>103</v>
      </c>
      <c r="B51" s="205" t="s">
        <v>208</v>
      </c>
      <c r="C51" s="207" t="e">
        <f>#REF!</f>
        <v>#REF!</v>
      </c>
      <c r="D51" s="209" t="e">
        <f>#REF!</f>
        <v>#REF!</v>
      </c>
      <c r="E51" s="209" t="e">
        <f>#REF!</f>
        <v>#REF!</v>
      </c>
      <c r="F51" s="210" t="e">
        <f>#REF!</f>
        <v>#REF!</v>
      </c>
      <c r="G51" s="208" t="e">
        <f>#REF!</f>
        <v>#REF!</v>
      </c>
      <c r="H51" s="143" t="s">
        <v>294</v>
      </c>
      <c r="I51" s="250"/>
      <c r="J51" s="137" t="str">
        <f>'YARIŞMA BİLGİLERİ'!$F$21</f>
        <v>Bayanlar</v>
      </c>
      <c r="K51" s="251" t="str">
        <f t="shared" si="0"/>
        <v>ISPARTA-Türkiye Üniversiteler Atletizm Şampiyonası</v>
      </c>
      <c r="L51" s="141" t="e">
        <f>#REF!</f>
        <v>#REF!</v>
      </c>
      <c r="M51" s="141" t="s">
        <v>224</v>
      </c>
    </row>
    <row r="52" spans="1:13" s="133" customFormat="1" ht="26.25" customHeight="1">
      <c r="A52" s="135">
        <v>104</v>
      </c>
      <c r="B52" s="205" t="s">
        <v>208</v>
      </c>
      <c r="C52" s="207" t="e">
        <f>#REF!</f>
        <v>#REF!</v>
      </c>
      <c r="D52" s="209" t="e">
        <f>#REF!</f>
        <v>#REF!</v>
      </c>
      <c r="E52" s="209" t="e">
        <f>#REF!</f>
        <v>#REF!</v>
      </c>
      <c r="F52" s="210" t="e">
        <f>#REF!</f>
        <v>#REF!</v>
      </c>
      <c r="G52" s="208" t="e">
        <f>#REF!</f>
        <v>#REF!</v>
      </c>
      <c r="H52" s="143" t="s">
        <v>294</v>
      </c>
      <c r="I52" s="250"/>
      <c r="J52" s="137" t="str">
        <f>'YARIŞMA BİLGİLERİ'!$F$21</f>
        <v>Bayanlar</v>
      </c>
      <c r="K52" s="251" t="str">
        <f t="shared" si="0"/>
        <v>ISPARTA-Türkiye Üniversiteler Atletizm Şampiyonası</v>
      </c>
      <c r="L52" s="141" t="e">
        <f>#REF!</f>
        <v>#REF!</v>
      </c>
      <c r="M52" s="141" t="s">
        <v>224</v>
      </c>
    </row>
    <row r="53" spans="1:13" s="133" customFormat="1" ht="26.25" customHeight="1">
      <c r="A53" s="135">
        <v>105</v>
      </c>
      <c r="B53" s="205" t="s">
        <v>208</v>
      </c>
      <c r="C53" s="207" t="e">
        <f>#REF!</f>
        <v>#REF!</v>
      </c>
      <c r="D53" s="209" t="e">
        <f>#REF!</f>
        <v>#REF!</v>
      </c>
      <c r="E53" s="209" t="e">
        <f>#REF!</f>
        <v>#REF!</v>
      </c>
      <c r="F53" s="210" t="e">
        <f>#REF!</f>
        <v>#REF!</v>
      </c>
      <c r="G53" s="208" t="e">
        <f>#REF!</f>
        <v>#REF!</v>
      </c>
      <c r="H53" s="143" t="s">
        <v>294</v>
      </c>
      <c r="I53" s="250"/>
      <c r="J53" s="137" t="str">
        <f>'YARIŞMA BİLGİLERİ'!$F$21</f>
        <v>Bayanlar</v>
      </c>
      <c r="K53" s="251" t="str">
        <f t="shared" si="0"/>
        <v>ISPARTA-Türkiye Üniversiteler Atletizm Şampiyonası</v>
      </c>
      <c r="L53" s="141" t="e">
        <f>#REF!</f>
        <v>#REF!</v>
      </c>
      <c r="M53" s="141" t="s">
        <v>224</v>
      </c>
    </row>
    <row r="54" spans="1:13" s="133" customFormat="1" ht="26.25" customHeight="1">
      <c r="A54" s="135">
        <v>106</v>
      </c>
      <c r="B54" s="205" t="s">
        <v>208</v>
      </c>
      <c r="C54" s="207" t="e">
        <f>#REF!</f>
        <v>#REF!</v>
      </c>
      <c r="D54" s="209" t="e">
        <f>#REF!</f>
        <v>#REF!</v>
      </c>
      <c r="E54" s="209" t="e">
        <f>#REF!</f>
        <v>#REF!</v>
      </c>
      <c r="F54" s="210" t="e">
        <f>#REF!</f>
        <v>#REF!</v>
      </c>
      <c r="G54" s="208" t="e">
        <f>#REF!</f>
        <v>#REF!</v>
      </c>
      <c r="H54" s="143" t="s">
        <v>294</v>
      </c>
      <c r="I54" s="250"/>
      <c r="J54" s="137" t="str">
        <f>'YARIŞMA BİLGİLERİ'!$F$21</f>
        <v>Bayanlar</v>
      </c>
      <c r="K54" s="251" t="str">
        <f t="shared" si="0"/>
        <v>ISPARTA-Türkiye Üniversiteler Atletizm Şampiyonası</v>
      </c>
      <c r="L54" s="141" t="e">
        <f>#REF!</f>
        <v>#REF!</v>
      </c>
      <c r="M54" s="141" t="s">
        <v>224</v>
      </c>
    </row>
    <row r="55" spans="1:13" s="133" customFormat="1" ht="26.25" customHeight="1">
      <c r="A55" s="135">
        <v>107</v>
      </c>
      <c r="B55" s="205" t="s">
        <v>208</v>
      </c>
      <c r="C55" s="207" t="e">
        <f>#REF!</f>
        <v>#REF!</v>
      </c>
      <c r="D55" s="209" t="e">
        <f>#REF!</f>
        <v>#REF!</v>
      </c>
      <c r="E55" s="209" t="e">
        <f>#REF!</f>
        <v>#REF!</v>
      </c>
      <c r="F55" s="210" t="e">
        <f>#REF!</f>
        <v>#REF!</v>
      </c>
      <c r="G55" s="208" t="e">
        <f>#REF!</f>
        <v>#REF!</v>
      </c>
      <c r="H55" s="143" t="s">
        <v>294</v>
      </c>
      <c r="I55" s="250"/>
      <c r="J55" s="137" t="str">
        <f>'YARIŞMA BİLGİLERİ'!$F$21</f>
        <v>Bayanlar</v>
      </c>
      <c r="K55" s="251" t="str">
        <f t="shared" si="0"/>
        <v>ISPARTA-Türkiye Üniversiteler Atletizm Şampiyonası</v>
      </c>
      <c r="L55" s="141" t="e">
        <f>#REF!</f>
        <v>#REF!</v>
      </c>
      <c r="M55" s="141" t="s">
        <v>224</v>
      </c>
    </row>
    <row r="56" spans="1:13" s="133" customFormat="1" ht="26.25" customHeight="1">
      <c r="A56" s="135">
        <v>123</v>
      </c>
      <c r="B56" s="205" t="s">
        <v>208</v>
      </c>
      <c r="C56" s="207" t="e">
        <f>#REF!</f>
        <v>#REF!</v>
      </c>
      <c r="D56" s="209" t="e">
        <f>#REF!</f>
        <v>#REF!</v>
      </c>
      <c r="E56" s="209" t="e">
        <f>#REF!</f>
        <v>#REF!</v>
      </c>
      <c r="F56" s="210" t="e">
        <f>#REF!</f>
        <v>#REF!</v>
      </c>
      <c r="G56" s="208" t="e">
        <f>#REF!</f>
        <v>#REF!</v>
      </c>
      <c r="H56" s="143" t="s">
        <v>294</v>
      </c>
      <c r="I56" s="250"/>
      <c r="J56" s="137" t="str">
        <f>'YARIŞMA BİLGİLERİ'!$F$21</f>
        <v>Bayanlar</v>
      </c>
      <c r="K56" s="251" t="str">
        <f t="shared" si="0"/>
        <v>ISPARTA-Türkiye Üniversiteler Atletizm Şampiyonası</v>
      </c>
      <c r="L56" s="141" t="e">
        <f>#REF!</f>
        <v>#REF!</v>
      </c>
      <c r="M56" s="141" t="s">
        <v>224</v>
      </c>
    </row>
    <row r="57" spans="1:13" s="133" customFormat="1" ht="26.25" customHeight="1">
      <c r="A57" s="135">
        <v>124</v>
      </c>
      <c r="B57" s="205" t="s">
        <v>208</v>
      </c>
      <c r="C57" s="207" t="e">
        <f>#REF!</f>
        <v>#REF!</v>
      </c>
      <c r="D57" s="209" t="e">
        <f>#REF!</f>
        <v>#REF!</v>
      </c>
      <c r="E57" s="209" t="e">
        <f>#REF!</f>
        <v>#REF!</v>
      </c>
      <c r="F57" s="210" t="e">
        <f>#REF!</f>
        <v>#REF!</v>
      </c>
      <c r="G57" s="208" t="e">
        <f>#REF!</f>
        <v>#REF!</v>
      </c>
      <c r="H57" s="143" t="s">
        <v>294</v>
      </c>
      <c r="I57" s="250"/>
      <c r="J57" s="137" t="str">
        <f>'YARIŞMA BİLGİLERİ'!$F$21</f>
        <v>Bayanlar</v>
      </c>
      <c r="K57" s="251" t="str">
        <f t="shared" si="0"/>
        <v>ISPARTA-Türkiye Üniversiteler Atletizm Şampiyonası</v>
      </c>
      <c r="L57" s="141" t="e">
        <f>#REF!</f>
        <v>#REF!</v>
      </c>
      <c r="M57" s="141" t="s">
        <v>224</v>
      </c>
    </row>
    <row r="58" spans="1:13" s="133" customFormat="1" ht="26.25" customHeight="1">
      <c r="A58" s="135">
        <v>125</v>
      </c>
      <c r="B58" s="205" t="s">
        <v>208</v>
      </c>
      <c r="C58" s="207" t="e">
        <f>#REF!</f>
        <v>#REF!</v>
      </c>
      <c r="D58" s="209" t="e">
        <f>#REF!</f>
        <v>#REF!</v>
      </c>
      <c r="E58" s="209" t="e">
        <f>#REF!</f>
        <v>#REF!</v>
      </c>
      <c r="F58" s="210" t="e">
        <f>#REF!</f>
        <v>#REF!</v>
      </c>
      <c r="G58" s="208" t="e">
        <f>#REF!</f>
        <v>#REF!</v>
      </c>
      <c r="H58" s="143" t="s">
        <v>294</v>
      </c>
      <c r="I58" s="250"/>
      <c r="J58" s="137" t="str">
        <f>'YARIŞMA BİLGİLERİ'!$F$21</f>
        <v>Bayanlar</v>
      </c>
      <c r="K58" s="251" t="str">
        <f t="shared" si="0"/>
        <v>ISPARTA-Türkiye Üniversiteler Atletizm Şampiyonası</v>
      </c>
      <c r="L58" s="141" t="e">
        <f>#REF!</f>
        <v>#REF!</v>
      </c>
      <c r="M58" s="141" t="s">
        <v>224</v>
      </c>
    </row>
    <row r="59" spans="1:13" s="133" customFormat="1" ht="26.25" customHeight="1">
      <c r="A59" s="135">
        <v>126</v>
      </c>
      <c r="B59" s="205" t="s">
        <v>209</v>
      </c>
      <c r="C59" s="207" t="str">
        <f>'1500m.'!C8</f>
        <v>21.06.1991</v>
      </c>
      <c r="D59" s="209" t="str">
        <f>'1500m.'!D8</f>
        <v>DEMET DİNÇ</v>
      </c>
      <c r="E59" s="209" t="str">
        <f>'1500m.'!E8</f>
        <v>ESKİŞEHİR-ANADOLU ÜNİVERSİTESİ</v>
      </c>
      <c r="F59" s="211">
        <f>'1500m.'!F8</f>
        <v>42826</v>
      </c>
      <c r="G59" s="208">
        <f>'1500m.'!A8</f>
        <v>1</v>
      </c>
      <c r="H59" s="143" t="s">
        <v>204</v>
      </c>
      <c r="I59" s="250"/>
      <c r="J59" s="137" t="str">
        <f>'YARIŞMA BİLGİLERİ'!$F$21</f>
        <v>Bayanlar</v>
      </c>
      <c r="K59" s="251" t="str">
        <f t="shared" si="0"/>
        <v>ISPARTA-Türkiye Üniversiteler Atletizm Şampiyonası</v>
      </c>
      <c r="L59" s="141" t="str">
        <f>'1500m.'!N$4</f>
        <v>11 Mayıs 2014 - 10.40</v>
      </c>
      <c r="M59" s="141" t="s">
        <v>224</v>
      </c>
    </row>
    <row r="60" spans="1:13" s="133" customFormat="1" ht="26.25" customHeight="1">
      <c r="A60" s="135">
        <v>127</v>
      </c>
      <c r="B60" s="205" t="s">
        <v>209</v>
      </c>
      <c r="C60" s="207">
        <f>'1500m.'!C9</f>
        <v>34731</v>
      </c>
      <c r="D60" s="209" t="str">
        <f>'1500m.'!D9</f>
        <v>ASLI ARIK</v>
      </c>
      <c r="E60" s="209" t="str">
        <f>'1500m.'!E9</f>
        <v>AYDIN-ADNAN MENDERES ÜNİVERSİTESİ</v>
      </c>
      <c r="F60" s="211">
        <f>'1500m.'!F9</f>
        <v>43136</v>
      </c>
      <c r="G60" s="208">
        <f>'1500m.'!A9</f>
        <v>2</v>
      </c>
      <c r="H60" s="143" t="s">
        <v>204</v>
      </c>
      <c r="I60" s="250"/>
      <c r="J60" s="137" t="str">
        <f>'YARIŞMA BİLGİLERİ'!$F$21</f>
        <v>Bayanlar</v>
      </c>
      <c r="K60" s="251" t="str">
        <f t="shared" si="0"/>
        <v>ISPARTA-Türkiye Üniversiteler Atletizm Şampiyonası</v>
      </c>
      <c r="L60" s="141" t="str">
        <f>'1500m.'!N$4</f>
        <v>11 Mayıs 2014 - 10.40</v>
      </c>
      <c r="M60" s="141" t="s">
        <v>224</v>
      </c>
    </row>
    <row r="61" spans="1:13" s="133" customFormat="1" ht="26.25" customHeight="1">
      <c r="A61" s="135">
        <v>128</v>
      </c>
      <c r="B61" s="205" t="s">
        <v>209</v>
      </c>
      <c r="C61" s="207">
        <f>'1500m.'!C10</f>
        <v>0</v>
      </c>
      <c r="D61" s="209" t="str">
        <f>'1500m.'!D10</f>
        <v>SEBAHAT AKPINAR</v>
      </c>
      <c r="E61" s="209" t="str">
        <f>'1500m.'!E10</f>
        <v>KÜTAHYA-DUMLUPINAR ÜNİVERSİTESİ</v>
      </c>
      <c r="F61" s="211">
        <f>'1500m.'!F10</f>
        <v>43446</v>
      </c>
      <c r="G61" s="208">
        <f>'1500m.'!A10</f>
        <v>3</v>
      </c>
      <c r="H61" s="143" t="s">
        <v>204</v>
      </c>
      <c r="I61" s="250"/>
      <c r="J61" s="137" t="str">
        <f>'YARIŞMA BİLGİLERİ'!$F$21</f>
        <v>Bayanlar</v>
      </c>
      <c r="K61" s="251" t="str">
        <f t="shared" si="0"/>
        <v>ISPARTA-Türkiye Üniversiteler Atletizm Şampiyonası</v>
      </c>
      <c r="L61" s="141" t="str">
        <f>'1500m.'!N$4</f>
        <v>11 Mayıs 2014 - 10.40</v>
      </c>
      <c r="M61" s="141" t="s">
        <v>224</v>
      </c>
    </row>
    <row r="62" spans="1:13" s="133" customFormat="1" ht="26.25" customHeight="1">
      <c r="A62" s="135">
        <v>129</v>
      </c>
      <c r="B62" s="205" t="s">
        <v>209</v>
      </c>
      <c r="C62" s="207">
        <f>'1500m.'!C11</f>
        <v>33817</v>
      </c>
      <c r="D62" s="209" t="str">
        <f>'1500m.'!D11</f>
        <v>YASEMİN CAN</v>
      </c>
      <c r="E62" s="209" t="str">
        <f>'1500m.'!E11</f>
        <v>ANKARA-GAZİ ÜNİVERSİTESİ</v>
      </c>
      <c r="F62" s="211">
        <f>'1500m.'!F11</f>
        <v>43908</v>
      </c>
      <c r="G62" s="208">
        <f>'1500m.'!A11</f>
        <v>4</v>
      </c>
      <c r="H62" s="143" t="s">
        <v>204</v>
      </c>
      <c r="I62" s="250"/>
      <c r="J62" s="137" t="str">
        <f>'YARIŞMA BİLGİLERİ'!$F$21</f>
        <v>Bayanlar</v>
      </c>
      <c r="K62" s="251" t="str">
        <f t="shared" si="0"/>
        <v>ISPARTA-Türkiye Üniversiteler Atletizm Şampiyonası</v>
      </c>
      <c r="L62" s="141" t="str">
        <f>'1500m.'!N$4</f>
        <v>11 Mayıs 2014 - 10.40</v>
      </c>
      <c r="M62" s="141" t="s">
        <v>224</v>
      </c>
    </row>
    <row r="63" spans="1:13" s="133" customFormat="1" ht="26.25" customHeight="1">
      <c r="A63" s="135">
        <v>130</v>
      </c>
      <c r="B63" s="205" t="s">
        <v>209</v>
      </c>
      <c r="C63" s="207">
        <f>'1500m.'!C12</f>
        <v>35067</v>
      </c>
      <c r="D63" s="209" t="str">
        <f>'1500m.'!D12</f>
        <v>HAFİZE ÜNALER</v>
      </c>
      <c r="E63" s="209" t="str">
        <f>'1500m.'!E12</f>
        <v>NİĞDE-NİĞDE ÜNİVERSİTESİ</v>
      </c>
      <c r="F63" s="211">
        <f>'1500m.'!F12</f>
        <v>44012</v>
      </c>
      <c r="G63" s="208">
        <f>'1500m.'!A12</f>
        <v>5</v>
      </c>
      <c r="H63" s="143" t="s">
        <v>204</v>
      </c>
      <c r="I63" s="250"/>
      <c r="J63" s="137" t="str">
        <f>'YARIŞMA BİLGİLERİ'!$F$21</f>
        <v>Bayanlar</v>
      </c>
      <c r="K63" s="251" t="str">
        <f t="shared" si="0"/>
        <v>ISPARTA-Türkiye Üniversiteler Atletizm Şampiyonası</v>
      </c>
      <c r="L63" s="141" t="str">
        <f>'1500m.'!N$4</f>
        <v>11 Mayıs 2014 - 10.40</v>
      </c>
      <c r="M63" s="141" t="s">
        <v>224</v>
      </c>
    </row>
    <row r="64" spans="1:13" s="133" customFormat="1" ht="26.25" customHeight="1">
      <c r="A64" s="135">
        <v>131</v>
      </c>
      <c r="B64" s="205" t="s">
        <v>209</v>
      </c>
      <c r="C64" s="207">
        <f>'1500m.'!C13</f>
        <v>34060</v>
      </c>
      <c r="D64" s="209" t="str">
        <f>'1500m.'!D13</f>
        <v>ESRA OTLU</v>
      </c>
      <c r="E64" s="209" t="str">
        <f>'1500m.'!E13</f>
        <v>ANKARA-ANKARA ÜNİVERSİTESİ</v>
      </c>
      <c r="F64" s="211">
        <f>'1500m.'!F13</f>
        <v>45645</v>
      </c>
      <c r="G64" s="208">
        <f>'1500m.'!A13</f>
        <v>6</v>
      </c>
      <c r="H64" s="143" t="s">
        <v>204</v>
      </c>
      <c r="I64" s="250"/>
      <c r="J64" s="137" t="str">
        <f>'YARIŞMA BİLGİLERİ'!$F$21</f>
        <v>Bayanlar</v>
      </c>
      <c r="K64" s="251" t="str">
        <f t="shared" si="0"/>
        <v>ISPARTA-Türkiye Üniversiteler Atletizm Şampiyonası</v>
      </c>
      <c r="L64" s="141" t="str">
        <f>'1500m.'!N$4</f>
        <v>11 Mayıs 2014 - 10.40</v>
      </c>
      <c r="M64" s="141" t="s">
        <v>224</v>
      </c>
    </row>
    <row r="65" spans="1:13" s="133" customFormat="1" ht="26.25" customHeight="1">
      <c r="A65" s="135">
        <v>132</v>
      </c>
      <c r="B65" s="205" t="s">
        <v>209</v>
      </c>
      <c r="C65" s="207">
        <f>'1500m.'!C14</f>
        <v>34943</v>
      </c>
      <c r="D65" s="209" t="str">
        <f>'1500m.'!D14</f>
        <v>SEVİM KABAY</v>
      </c>
      <c r="E65" s="209" t="str">
        <f>'1500m.'!E14</f>
        <v>AĞRI-İBRAHİM ÇEÇEN ÜNİVERSİTESİ</v>
      </c>
      <c r="F65" s="211">
        <f>'1500m.'!F14</f>
        <v>45669</v>
      </c>
      <c r="G65" s="208">
        <f>'1500m.'!A14</f>
        <v>7</v>
      </c>
      <c r="H65" s="143" t="s">
        <v>204</v>
      </c>
      <c r="I65" s="250"/>
      <c r="J65" s="137" t="str">
        <f>'YARIŞMA BİLGİLERİ'!$F$21</f>
        <v>Bayanlar</v>
      </c>
      <c r="K65" s="251" t="str">
        <f t="shared" si="0"/>
        <v>ISPARTA-Türkiye Üniversiteler Atletizm Şampiyonası</v>
      </c>
      <c r="L65" s="141" t="str">
        <f>'1500m.'!N$4</f>
        <v>11 Mayıs 2014 - 10.40</v>
      </c>
      <c r="M65" s="141" t="s">
        <v>224</v>
      </c>
    </row>
    <row r="66" spans="1:13" s="133" customFormat="1" ht="26.25" customHeight="1">
      <c r="A66" s="135">
        <v>133</v>
      </c>
      <c r="B66" s="205" t="s">
        <v>209</v>
      </c>
      <c r="C66" s="207">
        <f>'1500m.'!C15</f>
        <v>34029</v>
      </c>
      <c r="D66" s="209" t="str">
        <f>'1500m.'!D15</f>
        <v>ÇİĞDEM GEZİCİ</v>
      </c>
      <c r="E66" s="209" t="str">
        <f>'1500m.'!E15</f>
        <v>KOCAELİ-KOCAELİ ÜNİVERSİTESİ</v>
      </c>
      <c r="F66" s="211">
        <f>'1500m.'!F15</f>
        <v>50663</v>
      </c>
      <c r="G66" s="208">
        <f>'1500m.'!A15</f>
        <v>8</v>
      </c>
      <c r="H66" s="143" t="s">
        <v>204</v>
      </c>
      <c r="I66" s="250"/>
      <c r="J66" s="137" t="str">
        <f>'YARIŞMA BİLGİLERİ'!$F$21</f>
        <v>Bayanlar</v>
      </c>
      <c r="K66" s="251" t="str">
        <f t="shared" si="0"/>
        <v>ISPARTA-Türkiye Üniversiteler Atletizm Şampiyonası</v>
      </c>
      <c r="L66" s="141" t="str">
        <f>'1500m.'!N$4</f>
        <v>11 Mayıs 2014 - 10.40</v>
      </c>
      <c r="M66" s="141" t="s">
        <v>224</v>
      </c>
    </row>
    <row r="67" spans="1:13" s="133" customFormat="1" ht="26.25" customHeight="1">
      <c r="A67" s="135">
        <v>134</v>
      </c>
      <c r="B67" s="205" t="s">
        <v>209</v>
      </c>
      <c r="C67" s="207">
        <f>'1500m.'!C16</f>
        <v>34121</v>
      </c>
      <c r="D67" s="209" t="str">
        <f>'1500m.'!D16</f>
        <v>AYŞE KARABULUT</v>
      </c>
      <c r="E67" s="209" t="str">
        <f>'1500m.'!E16</f>
        <v>BURSA-ULUDAĞ ÜNİVERSİTESİ</v>
      </c>
      <c r="F67" s="211">
        <f>'1500m.'!F16</f>
        <v>52246</v>
      </c>
      <c r="G67" s="208">
        <f>'1500m.'!A16</f>
        <v>9</v>
      </c>
      <c r="H67" s="143" t="s">
        <v>204</v>
      </c>
      <c r="I67" s="250"/>
      <c r="J67" s="137" t="str">
        <f>'YARIŞMA BİLGİLERİ'!$F$21</f>
        <v>Bayanlar</v>
      </c>
      <c r="K67" s="251" t="str">
        <f t="shared" ref="K67:K130" si="1">CONCATENATE(K$1,"-",A$1)</f>
        <v>ISPARTA-Türkiye Üniversiteler Atletizm Şampiyonası</v>
      </c>
      <c r="L67" s="141" t="str">
        <f>'1500m.'!N$4</f>
        <v>11 Mayıs 2014 - 10.40</v>
      </c>
      <c r="M67" s="141" t="s">
        <v>224</v>
      </c>
    </row>
    <row r="68" spans="1:13" s="133" customFormat="1" ht="26.25" customHeight="1">
      <c r="A68" s="135">
        <v>135</v>
      </c>
      <c r="B68" s="205" t="s">
        <v>209</v>
      </c>
      <c r="C68" s="207">
        <f>'1500m.'!C17</f>
        <v>34340</v>
      </c>
      <c r="D68" s="209" t="str">
        <f>'1500m.'!D17</f>
        <v>EMİNE HIZLIER</v>
      </c>
      <c r="E68" s="209" t="str">
        <f>'1500m.'!E17</f>
        <v>KKTC-DOĞU AKDENİZ ÜNİVERSİTESİ</v>
      </c>
      <c r="F68" s="211">
        <f>'1500m.'!F17</f>
        <v>52390</v>
      </c>
      <c r="G68" s="208">
        <f>'1500m.'!A17</f>
        <v>10</v>
      </c>
      <c r="H68" s="143" t="s">
        <v>204</v>
      </c>
      <c r="I68" s="250"/>
      <c r="J68" s="137" t="str">
        <f>'YARIŞMA BİLGİLERİ'!$F$21</f>
        <v>Bayanlar</v>
      </c>
      <c r="K68" s="251" t="str">
        <f t="shared" si="1"/>
        <v>ISPARTA-Türkiye Üniversiteler Atletizm Şampiyonası</v>
      </c>
      <c r="L68" s="141" t="str">
        <f>'1500m.'!N$4</f>
        <v>11 Mayıs 2014 - 10.40</v>
      </c>
      <c r="M68" s="141" t="s">
        <v>224</v>
      </c>
    </row>
    <row r="69" spans="1:13" s="133" customFormat="1" ht="26.25" customHeight="1">
      <c r="A69" s="135">
        <v>136</v>
      </c>
      <c r="B69" s="205" t="s">
        <v>209</v>
      </c>
      <c r="C69" s="207">
        <f>'1500m.'!C18</f>
        <v>34549</v>
      </c>
      <c r="D69" s="209" t="str">
        <f>'1500m.'!D18</f>
        <v>ESRA ŞANAL</v>
      </c>
      <c r="E69" s="209" t="str">
        <f>'1500m.'!E18</f>
        <v>İSTANBUL-İSTANBUL ÜNİVERSİTESİ</v>
      </c>
      <c r="F69" s="211">
        <f>'1500m.'!F18</f>
        <v>52472</v>
      </c>
      <c r="G69" s="208">
        <f>'1500m.'!A18</f>
        <v>11</v>
      </c>
      <c r="H69" s="143" t="s">
        <v>204</v>
      </c>
      <c r="I69" s="250"/>
      <c r="J69" s="137" t="str">
        <f>'YARIŞMA BİLGİLERİ'!$F$21</f>
        <v>Bayanlar</v>
      </c>
      <c r="K69" s="251" t="str">
        <f t="shared" si="1"/>
        <v>ISPARTA-Türkiye Üniversiteler Atletizm Şampiyonası</v>
      </c>
      <c r="L69" s="141" t="str">
        <f>'1500m.'!N$4</f>
        <v>11 Mayıs 2014 - 10.40</v>
      </c>
      <c r="M69" s="141" t="s">
        <v>224</v>
      </c>
    </row>
    <row r="70" spans="1:13" s="133" customFormat="1" ht="26.25" customHeight="1">
      <c r="A70" s="135">
        <v>137</v>
      </c>
      <c r="B70" s="205" t="s">
        <v>209</v>
      </c>
      <c r="C70" s="207">
        <f>'1500m.'!C19</f>
        <v>35241</v>
      </c>
      <c r="D70" s="209" t="str">
        <f>'1500m.'!D19</f>
        <v>SABRİYE ATİKOĞLU</v>
      </c>
      <c r="E70" s="209" t="str">
        <f>'1500m.'!E19</f>
        <v>KKTC-YAKIN DOĞU ÜNİVERSİTESİ</v>
      </c>
      <c r="F70" s="211">
        <f>'1500m.'!F19</f>
        <v>52552</v>
      </c>
      <c r="G70" s="208">
        <f>'1500m.'!A19</f>
        <v>12</v>
      </c>
      <c r="H70" s="143" t="s">
        <v>204</v>
      </c>
      <c r="I70" s="250"/>
      <c r="J70" s="137" t="str">
        <f>'YARIŞMA BİLGİLERİ'!$F$21</f>
        <v>Bayanlar</v>
      </c>
      <c r="K70" s="251" t="str">
        <f t="shared" si="1"/>
        <v>ISPARTA-Türkiye Üniversiteler Atletizm Şampiyonası</v>
      </c>
      <c r="L70" s="141" t="str">
        <f>'1500m.'!N$4</f>
        <v>11 Mayıs 2014 - 10.40</v>
      </c>
      <c r="M70" s="141" t="s">
        <v>224</v>
      </c>
    </row>
    <row r="71" spans="1:13" s="133" customFormat="1" ht="26.25" customHeight="1">
      <c r="A71" s="135">
        <v>138</v>
      </c>
      <c r="B71" s="205" t="s">
        <v>209</v>
      </c>
      <c r="C71" s="207">
        <f>'1500m.'!C20</f>
        <v>34217</v>
      </c>
      <c r="D71" s="209" t="str">
        <f>'1500m.'!D20</f>
        <v>ÇİĞDEM GÖLEZ</v>
      </c>
      <c r="E71" s="209" t="str">
        <f>'1500m.'!E20</f>
        <v>ERZİNCAN-ERZİNCAN ÜNİVERSİTESİ</v>
      </c>
      <c r="F71" s="211">
        <f>'1500m.'!F20</f>
        <v>53056</v>
      </c>
      <c r="G71" s="208">
        <f>'1500m.'!A20</f>
        <v>13</v>
      </c>
      <c r="H71" s="143" t="s">
        <v>204</v>
      </c>
      <c r="I71" s="250"/>
      <c r="J71" s="137" t="str">
        <f>'YARIŞMA BİLGİLERİ'!$F$21</f>
        <v>Bayanlar</v>
      </c>
      <c r="K71" s="251" t="str">
        <f t="shared" si="1"/>
        <v>ISPARTA-Türkiye Üniversiteler Atletizm Şampiyonası</v>
      </c>
      <c r="L71" s="141" t="str">
        <f>'1500m.'!N$4</f>
        <v>11 Mayıs 2014 - 10.40</v>
      </c>
      <c r="M71" s="141" t="s">
        <v>224</v>
      </c>
    </row>
    <row r="72" spans="1:13" s="133" customFormat="1" ht="26.25" customHeight="1">
      <c r="A72" s="135">
        <v>139</v>
      </c>
      <c r="B72" s="205" t="s">
        <v>209</v>
      </c>
      <c r="C72" s="207">
        <f>'1500m.'!C21</f>
        <v>35232</v>
      </c>
      <c r="D72" s="209" t="str">
        <f>'1500m.'!D21</f>
        <v>GAMZE ALPDOĞAN</v>
      </c>
      <c r="E72" s="209" t="str">
        <f>'1500m.'!E21</f>
        <v>AKSARAY-AKSARAY ÜNİVERSİTESİ</v>
      </c>
      <c r="F72" s="211">
        <f>'1500m.'!F21</f>
        <v>53856</v>
      </c>
      <c r="G72" s="208">
        <f>'1500m.'!A21</f>
        <v>14</v>
      </c>
      <c r="H72" s="143" t="s">
        <v>204</v>
      </c>
      <c r="I72" s="250"/>
      <c r="J72" s="137" t="str">
        <f>'YARIŞMA BİLGİLERİ'!$F$21</f>
        <v>Bayanlar</v>
      </c>
      <c r="K72" s="251" t="str">
        <f t="shared" si="1"/>
        <v>ISPARTA-Türkiye Üniversiteler Atletizm Şampiyonası</v>
      </c>
      <c r="L72" s="141" t="str">
        <f>'1500m.'!N$4</f>
        <v>11 Mayıs 2014 - 10.40</v>
      </c>
      <c r="M72" s="141" t="s">
        <v>224</v>
      </c>
    </row>
    <row r="73" spans="1:13" s="133" customFormat="1" ht="26.25" customHeight="1">
      <c r="A73" s="135">
        <v>140</v>
      </c>
      <c r="B73" s="205" t="s">
        <v>209</v>
      </c>
      <c r="C73" s="207">
        <f>'1500m.'!C22</f>
        <v>35330</v>
      </c>
      <c r="D73" s="209" t="str">
        <f>'1500m.'!D22</f>
        <v>ÖZLEM BALKIÇ</v>
      </c>
      <c r="E73" s="209" t="str">
        <f>'1500m.'!E22</f>
        <v>BURDUR-MEHMET AKİF ERSOY ÜNİVERSİTESİ</v>
      </c>
      <c r="F73" s="211">
        <f>'1500m.'!F22</f>
        <v>54217</v>
      </c>
      <c r="G73" s="208">
        <f>'1500m.'!A22</f>
        <v>15</v>
      </c>
      <c r="H73" s="143" t="s">
        <v>204</v>
      </c>
      <c r="I73" s="250"/>
      <c r="J73" s="137" t="str">
        <f>'YARIŞMA BİLGİLERİ'!$F$21</f>
        <v>Bayanlar</v>
      </c>
      <c r="K73" s="251" t="str">
        <f t="shared" si="1"/>
        <v>ISPARTA-Türkiye Üniversiteler Atletizm Şampiyonası</v>
      </c>
      <c r="L73" s="141" t="str">
        <f>'1500m.'!N$4</f>
        <v>11 Mayıs 2014 - 10.40</v>
      </c>
      <c r="M73" s="141" t="s">
        <v>224</v>
      </c>
    </row>
    <row r="74" spans="1:13" s="133" customFormat="1" ht="26.25" customHeight="1">
      <c r="A74" s="135">
        <v>141</v>
      </c>
      <c r="B74" s="205" t="s">
        <v>209</v>
      </c>
      <c r="C74" s="207" t="e">
        <f>'1500m.'!#REF!</f>
        <v>#REF!</v>
      </c>
      <c r="D74" s="209" t="e">
        <f>'1500m.'!#REF!</f>
        <v>#REF!</v>
      </c>
      <c r="E74" s="209" t="e">
        <f>'1500m.'!#REF!</f>
        <v>#REF!</v>
      </c>
      <c r="F74" s="211" t="e">
        <f>'1500m.'!#REF!</f>
        <v>#REF!</v>
      </c>
      <c r="G74" s="208" t="e">
        <f>'1500m.'!#REF!</f>
        <v>#REF!</v>
      </c>
      <c r="H74" s="143" t="s">
        <v>204</v>
      </c>
      <c r="I74" s="250"/>
      <c r="J74" s="137" t="str">
        <f>'YARIŞMA BİLGİLERİ'!$F$21</f>
        <v>Bayanlar</v>
      </c>
      <c r="K74" s="251" t="str">
        <f t="shared" si="1"/>
        <v>ISPARTA-Türkiye Üniversiteler Atletizm Şampiyonası</v>
      </c>
      <c r="L74" s="141" t="str">
        <f>'1500m.'!N$4</f>
        <v>11 Mayıs 2014 - 10.40</v>
      </c>
      <c r="M74" s="141" t="s">
        <v>224</v>
      </c>
    </row>
    <row r="75" spans="1:13" s="133" customFormat="1" ht="26.25" customHeight="1">
      <c r="A75" s="135">
        <v>142</v>
      </c>
      <c r="B75" s="205" t="s">
        <v>209</v>
      </c>
      <c r="C75" s="207" t="e">
        <f>'1500m.'!#REF!</f>
        <v>#REF!</v>
      </c>
      <c r="D75" s="209" t="e">
        <f>'1500m.'!#REF!</f>
        <v>#REF!</v>
      </c>
      <c r="E75" s="209" t="e">
        <f>'1500m.'!#REF!</f>
        <v>#REF!</v>
      </c>
      <c r="F75" s="211" t="e">
        <f>'1500m.'!#REF!</f>
        <v>#REF!</v>
      </c>
      <c r="G75" s="208" t="e">
        <f>'1500m.'!#REF!</f>
        <v>#REF!</v>
      </c>
      <c r="H75" s="143" t="s">
        <v>204</v>
      </c>
      <c r="I75" s="250"/>
      <c r="J75" s="137" t="str">
        <f>'YARIŞMA BİLGİLERİ'!$F$21</f>
        <v>Bayanlar</v>
      </c>
      <c r="K75" s="251" t="str">
        <f t="shared" si="1"/>
        <v>ISPARTA-Türkiye Üniversiteler Atletizm Şampiyonası</v>
      </c>
      <c r="L75" s="141" t="str">
        <f>'1500m.'!N$4</f>
        <v>11 Mayıs 2014 - 10.40</v>
      </c>
      <c r="M75" s="141" t="s">
        <v>224</v>
      </c>
    </row>
    <row r="76" spans="1:13" s="133" customFormat="1" ht="26.25" customHeight="1">
      <c r="A76" s="135">
        <v>210</v>
      </c>
      <c r="B76" s="205" t="s">
        <v>209</v>
      </c>
      <c r="C76" s="207" t="e">
        <f>'1500m.'!#REF!</f>
        <v>#REF!</v>
      </c>
      <c r="D76" s="209" t="e">
        <f>'1500m.'!#REF!</f>
        <v>#REF!</v>
      </c>
      <c r="E76" s="209" t="e">
        <f>'1500m.'!#REF!</f>
        <v>#REF!</v>
      </c>
      <c r="F76" s="211" t="e">
        <f>'1500m.'!#REF!</f>
        <v>#REF!</v>
      </c>
      <c r="G76" s="208" t="e">
        <f>'1500m.'!#REF!</f>
        <v>#REF!</v>
      </c>
      <c r="H76" s="143" t="s">
        <v>204</v>
      </c>
      <c r="I76" s="250"/>
      <c r="J76" s="137" t="str">
        <f>'YARIŞMA BİLGİLERİ'!$F$21</f>
        <v>Bayanlar</v>
      </c>
      <c r="K76" s="251" t="str">
        <f t="shared" si="1"/>
        <v>ISPARTA-Türkiye Üniversiteler Atletizm Şampiyonası</v>
      </c>
      <c r="L76" s="141" t="str">
        <f>'1500m.'!N$4</f>
        <v>11 Mayıs 2014 - 10.40</v>
      </c>
      <c r="M76" s="141" t="s">
        <v>224</v>
      </c>
    </row>
    <row r="77" spans="1:13" s="133" customFormat="1" ht="26.25" customHeight="1">
      <c r="A77" s="135">
        <v>211</v>
      </c>
      <c r="B77" s="205" t="s">
        <v>209</v>
      </c>
      <c r="C77" s="207" t="e">
        <f>'1500m.'!#REF!</f>
        <v>#REF!</v>
      </c>
      <c r="D77" s="209" t="e">
        <f>'1500m.'!#REF!</f>
        <v>#REF!</v>
      </c>
      <c r="E77" s="209" t="e">
        <f>'1500m.'!#REF!</f>
        <v>#REF!</v>
      </c>
      <c r="F77" s="211" t="e">
        <f>'1500m.'!#REF!</f>
        <v>#REF!</v>
      </c>
      <c r="G77" s="208" t="e">
        <f>'1500m.'!#REF!</f>
        <v>#REF!</v>
      </c>
      <c r="H77" s="143" t="s">
        <v>204</v>
      </c>
      <c r="I77" s="250"/>
      <c r="J77" s="137" t="str">
        <f>'YARIŞMA BİLGİLERİ'!$F$21</f>
        <v>Bayanlar</v>
      </c>
      <c r="K77" s="251" t="str">
        <f t="shared" si="1"/>
        <v>ISPARTA-Türkiye Üniversiteler Atletizm Şampiyonası</v>
      </c>
      <c r="L77" s="141" t="str">
        <f>'1500m.'!N$4</f>
        <v>11 Mayıs 2014 - 10.40</v>
      </c>
      <c r="M77" s="141" t="s">
        <v>224</v>
      </c>
    </row>
    <row r="78" spans="1:13" s="133" customFormat="1" ht="26.25" customHeight="1">
      <c r="A78" s="135">
        <v>212</v>
      </c>
      <c r="B78" s="205" t="s">
        <v>209</v>
      </c>
      <c r="C78" s="207" t="e">
        <f>'1500m.'!#REF!</f>
        <v>#REF!</v>
      </c>
      <c r="D78" s="209" t="e">
        <f>'1500m.'!#REF!</f>
        <v>#REF!</v>
      </c>
      <c r="E78" s="209" t="e">
        <f>'1500m.'!#REF!</f>
        <v>#REF!</v>
      </c>
      <c r="F78" s="211" t="e">
        <f>'1500m.'!#REF!</f>
        <v>#REF!</v>
      </c>
      <c r="G78" s="208" t="e">
        <f>'1500m.'!#REF!</f>
        <v>#REF!</v>
      </c>
      <c r="H78" s="143" t="s">
        <v>204</v>
      </c>
      <c r="I78" s="250"/>
      <c r="J78" s="137" t="str">
        <f>'YARIŞMA BİLGİLERİ'!$F$21</f>
        <v>Bayanlar</v>
      </c>
      <c r="K78" s="251" t="str">
        <f t="shared" si="1"/>
        <v>ISPARTA-Türkiye Üniversiteler Atletizm Şampiyonası</v>
      </c>
      <c r="L78" s="141" t="str">
        <f>'1500m.'!N$4</f>
        <v>11 Mayıs 2014 - 10.40</v>
      </c>
      <c r="M78" s="141" t="s">
        <v>224</v>
      </c>
    </row>
    <row r="79" spans="1:13" s="133" customFormat="1" ht="26.25" customHeight="1">
      <c r="A79" s="135">
        <v>213</v>
      </c>
      <c r="B79" s="205" t="s">
        <v>209</v>
      </c>
      <c r="C79" s="207">
        <f>'1500m.'!C23</f>
        <v>34257</v>
      </c>
      <c r="D79" s="209" t="str">
        <f>'1500m.'!D23</f>
        <v>ÜMRAN ASLAN</v>
      </c>
      <c r="E79" s="209" t="str">
        <f>'1500m.'!E23</f>
        <v>İZMİR-9 EYLÜL ÜNİVERSİTESİ</v>
      </c>
      <c r="F79" s="211">
        <f>'1500m.'!F23</f>
        <v>54801</v>
      </c>
      <c r="G79" s="208">
        <f>'1500m.'!A23</f>
        <v>21</v>
      </c>
      <c r="H79" s="143" t="s">
        <v>204</v>
      </c>
      <c r="I79" s="250"/>
      <c r="J79" s="137" t="str">
        <f>'YARIŞMA BİLGİLERİ'!$F$21</f>
        <v>Bayanlar</v>
      </c>
      <c r="K79" s="251" t="str">
        <f t="shared" si="1"/>
        <v>ISPARTA-Türkiye Üniversiteler Atletizm Şampiyonası</v>
      </c>
      <c r="L79" s="141" t="str">
        <f>'1500m.'!N$4</f>
        <v>11 Mayıs 2014 - 10.40</v>
      </c>
      <c r="M79" s="141" t="s">
        <v>224</v>
      </c>
    </row>
    <row r="80" spans="1:13" s="133" customFormat="1" ht="26.25" customHeight="1">
      <c r="A80" s="135">
        <v>214</v>
      </c>
      <c r="B80" s="205" t="s">
        <v>209</v>
      </c>
      <c r="C80" s="207">
        <f>'1500m.'!C24</f>
        <v>0</v>
      </c>
      <c r="D80" s="209" t="str">
        <f>'1500m.'!D24</f>
        <v>SİBELCAN AYDINOĞLU</v>
      </c>
      <c r="E80" s="209" t="str">
        <f>'1500m.'!E24</f>
        <v>KONYA-SELÇUK ÜNİVERSİTESİ</v>
      </c>
      <c r="F80" s="211">
        <f>'1500m.'!F24</f>
        <v>60389</v>
      </c>
      <c r="G80" s="208">
        <f>'1500m.'!A24</f>
        <v>22</v>
      </c>
      <c r="H80" s="143" t="s">
        <v>204</v>
      </c>
      <c r="I80" s="250"/>
      <c r="J80" s="137" t="str">
        <f>'YARIŞMA BİLGİLERİ'!$F$21</f>
        <v>Bayanlar</v>
      </c>
      <c r="K80" s="251" t="str">
        <f t="shared" si="1"/>
        <v>ISPARTA-Türkiye Üniversiteler Atletizm Şampiyonası</v>
      </c>
      <c r="L80" s="141" t="str">
        <f>'1500m.'!N$4</f>
        <v>11 Mayıs 2014 - 10.40</v>
      </c>
      <c r="M80" s="141" t="s">
        <v>224</v>
      </c>
    </row>
    <row r="81" spans="1:13" s="133" customFormat="1" ht="26.25" customHeight="1">
      <c r="A81" s="135">
        <v>215</v>
      </c>
      <c r="B81" s="205" t="s">
        <v>209</v>
      </c>
      <c r="C81" s="207">
        <f>'1500m.'!C25</f>
        <v>34719</v>
      </c>
      <c r="D81" s="209" t="str">
        <f>'1500m.'!D25</f>
        <v>ŞAKİRE ÇELİK</v>
      </c>
      <c r="E81" s="209" t="str">
        <f>'1500m.'!E25</f>
        <v>MUĞLA-MUĞLA SITKI KOÇMAN ÜNİVERSİTESİ</v>
      </c>
      <c r="F81" s="211">
        <f>'1500m.'!F25</f>
        <v>61100</v>
      </c>
      <c r="G81" s="208">
        <f>'1500m.'!A25</f>
        <v>23</v>
      </c>
      <c r="H81" s="143" t="s">
        <v>204</v>
      </c>
      <c r="I81" s="250"/>
      <c r="J81" s="137" t="str">
        <f>'YARIŞMA BİLGİLERİ'!$F$21</f>
        <v>Bayanlar</v>
      </c>
      <c r="K81" s="251" t="str">
        <f t="shared" si="1"/>
        <v>ISPARTA-Türkiye Üniversiteler Atletizm Şampiyonası</v>
      </c>
      <c r="L81" s="141" t="str">
        <f>'1500m.'!N$4</f>
        <v>11 Mayıs 2014 - 10.40</v>
      </c>
      <c r="M81" s="141" t="s">
        <v>224</v>
      </c>
    </row>
    <row r="82" spans="1:13" s="133" customFormat="1" ht="26.25" customHeight="1">
      <c r="A82" s="135">
        <v>216</v>
      </c>
      <c r="B82" s="205" t="s">
        <v>209</v>
      </c>
      <c r="C82" s="207">
        <f>'1500m.'!C26</f>
        <v>35302</v>
      </c>
      <c r="D82" s="209" t="str">
        <f>'1500m.'!D26</f>
        <v>ŞERİFE MUTLU</v>
      </c>
      <c r="E82" s="209" t="str">
        <f>'1500m.'!E26</f>
        <v>ZONGULDAK-BÜLENT ECEVİT ÜNİVERSİTESİ</v>
      </c>
      <c r="F82" s="211">
        <f>'1500m.'!F26</f>
        <v>61898</v>
      </c>
      <c r="G82" s="208">
        <f>'1500m.'!A26</f>
        <v>24</v>
      </c>
      <c r="H82" s="143" t="s">
        <v>204</v>
      </c>
      <c r="I82" s="250"/>
      <c r="J82" s="137" t="str">
        <f>'YARIŞMA BİLGİLERİ'!$F$21</f>
        <v>Bayanlar</v>
      </c>
      <c r="K82" s="251" t="str">
        <f t="shared" si="1"/>
        <v>ISPARTA-Türkiye Üniversiteler Atletizm Şampiyonası</v>
      </c>
      <c r="L82" s="141" t="str">
        <f>'1500m.'!N$4</f>
        <v>11 Mayıs 2014 - 10.40</v>
      </c>
      <c r="M82" s="141" t="s">
        <v>224</v>
      </c>
    </row>
    <row r="83" spans="1:13" s="133" customFormat="1" ht="26.25" customHeight="1">
      <c r="A83" s="135">
        <v>217</v>
      </c>
      <c r="B83" s="205" t="s">
        <v>209</v>
      </c>
      <c r="C83" s="207">
        <f>'1500m.'!C27</f>
        <v>34669</v>
      </c>
      <c r="D83" s="209" t="str">
        <f>'1500m.'!D27</f>
        <v>FAZİLE TÜRKEŞ</v>
      </c>
      <c r="E83" s="209" t="str">
        <f>'1500m.'!E27</f>
        <v>KAYSERİ-ERCİYES ÜNİVERSİTESİ</v>
      </c>
      <c r="F83" s="211">
        <f>'1500m.'!F27</f>
        <v>62206</v>
      </c>
      <c r="G83" s="208">
        <f>'1500m.'!A27</f>
        <v>25</v>
      </c>
      <c r="H83" s="143" t="s">
        <v>204</v>
      </c>
      <c r="I83" s="250"/>
      <c r="J83" s="137" t="str">
        <f>'YARIŞMA BİLGİLERİ'!$F$21</f>
        <v>Bayanlar</v>
      </c>
      <c r="K83" s="251" t="str">
        <f t="shared" si="1"/>
        <v>ISPARTA-Türkiye Üniversiteler Atletizm Şampiyonası</v>
      </c>
      <c r="L83" s="141" t="str">
        <f>'1500m.'!N$4</f>
        <v>11 Mayıs 2014 - 10.40</v>
      </c>
      <c r="M83" s="141" t="s">
        <v>224</v>
      </c>
    </row>
    <row r="84" spans="1:13" s="133" customFormat="1" ht="26.25" customHeight="1">
      <c r="A84" s="135">
        <v>222</v>
      </c>
      <c r="B84" s="205" t="s">
        <v>209</v>
      </c>
      <c r="C84" s="207" t="str">
        <f>'1500m.'!C28</f>
        <v>05.10.1995</v>
      </c>
      <c r="D84" s="209" t="str">
        <f>'1500m.'!D28</f>
        <v>MİRAY DURMUS</v>
      </c>
      <c r="E84" s="209" t="str">
        <f>'1500m.'!E28</f>
        <v>İSTANBUL-İSTANBUL TEKNİK ÜNİVERSİTESİ</v>
      </c>
      <c r="F84" s="211">
        <f>'1500m.'!F28</f>
        <v>62660</v>
      </c>
      <c r="G84" s="208">
        <f>'1500m.'!A28</f>
        <v>26</v>
      </c>
      <c r="H84" s="143" t="s">
        <v>204</v>
      </c>
      <c r="I84" s="250"/>
      <c r="J84" s="137" t="str">
        <f>'YARIŞMA BİLGİLERİ'!$F$21</f>
        <v>Bayanlar</v>
      </c>
      <c r="K84" s="251" t="str">
        <f t="shared" si="1"/>
        <v>ISPARTA-Türkiye Üniversiteler Atletizm Şampiyonası</v>
      </c>
      <c r="L84" s="141" t="str">
        <f>'1500m.'!N$4</f>
        <v>11 Mayıs 2014 - 10.40</v>
      </c>
      <c r="M84" s="141" t="s">
        <v>224</v>
      </c>
    </row>
    <row r="85" spans="1:13" s="133" customFormat="1" ht="26.25" customHeight="1">
      <c r="A85" s="135">
        <v>223</v>
      </c>
      <c r="B85" s="205" t="s">
        <v>209</v>
      </c>
      <c r="C85" s="207">
        <f>'1500m.'!C29</f>
        <v>34582</v>
      </c>
      <c r="D85" s="209" t="str">
        <f>'1500m.'!D29</f>
        <v>TUĞÇE MENEK</v>
      </c>
      <c r="E85" s="209" t="str">
        <f>'1500m.'!E29</f>
        <v>MERSİN-MERSİN ÜNİVERSİTESİ</v>
      </c>
      <c r="F85" s="211">
        <f>'1500m.'!F29</f>
        <v>63187</v>
      </c>
      <c r="G85" s="208">
        <f>'1500m.'!A29</f>
        <v>27</v>
      </c>
      <c r="H85" s="143" t="s">
        <v>204</v>
      </c>
      <c r="I85" s="250"/>
      <c r="J85" s="137" t="str">
        <f>'YARIŞMA BİLGİLERİ'!$F$21</f>
        <v>Bayanlar</v>
      </c>
      <c r="K85" s="251" t="str">
        <f t="shared" si="1"/>
        <v>ISPARTA-Türkiye Üniversiteler Atletizm Şampiyonası</v>
      </c>
      <c r="L85" s="141" t="str">
        <f>'1500m.'!N$4</f>
        <v>11 Mayıs 2014 - 10.40</v>
      </c>
      <c r="M85" s="141" t="s">
        <v>224</v>
      </c>
    </row>
    <row r="86" spans="1:13" s="133" customFormat="1" ht="26.25" customHeight="1">
      <c r="A86" s="135">
        <v>224</v>
      </c>
      <c r="B86" s="205" t="s">
        <v>209</v>
      </c>
      <c r="C86" s="207">
        <f>'1500m.'!C30</f>
        <v>0</v>
      </c>
      <c r="D86" s="209" t="str">
        <f>'1500m.'!D30</f>
        <v>TÜLİN CESUR</v>
      </c>
      <c r="E86" s="209" t="str">
        <f>'1500m.'!E30</f>
        <v>KARAMAN-KARAMANOĞLU MEHMETBEY ÜNİVERSİTESİ</v>
      </c>
      <c r="F86" s="211">
        <f>'1500m.'!F30</f>
        <v>63598</v>
      </c>
      <c r="G86" s="208">
        <f>'1500m.'!A30</f>
        <v>28</v>
      </c>
      <c r="H86" s="143" t="s">
        <v>204</v>
      </c>
      <c r="I86" s="250"/>
      <c r="J86" s="137" t="str">
        <f>'YARIŞMA BİLGİLERİ'!$F$21</f>
        <v>Bayanlar</v>
      </c>
      <c r="K86" s="251" t="str">
        <f t="shared" si="1"/>
        <v>ISPARTA-Türkiye Üniversiteler Atletizm Şampiyonası</v>
      </c>
      <c r="L86" s="141" t="str">
        <f>'1500m.'!N$4</f>
        <v>11 Mayıs 2014 - 10.40</v>
      </c>
      <c r="M86" s="141" t="s">
        <v>224</v>
      </c>
    </row>
    <row r="87" spans="1:13" s="133" customFormat="1" ht="26.25" customHeight="1">
      <c r="A87" s="135">
        <v>225</v>
      </c>
      <c r="B87" s="205" t="s">
        <v>209</v>
      </c>
      <c r="C87" s="207">
        <f>'1500m.'!C31</f>
        <v>33493</v>
      </c>
      <c r="D87" s="209" t="str">
        <f>'1500m.'!D31</f>
        <v>BERNA ARSLANOĞLU</v>
      </c>
      <c r="E87" s="209" t="str">
        <f>'1500m.'!E31</f>
        <v>İSTANBUL-BOĞAZİÇİ ÜNİVERSİTESİ</v>
      </c>
      <c r="F87" s="211">
        <f>'1500m.'!F31</f>
        <v>64229</v>
      </c>
      <c r="G87" s="208">
        <f>'1500m.'!A31</f>
        <v>29</v>
      </c>
      <c r="H87" s="143" t="s">
        <v>204</v>
      </c>
      <c r="I87" s="250"/>
      <c r="J87" s="137" t="str">
        <f>'YARIŞMA BİLGİLERİ'!$F$21</f>
        <v>Bayanlar</v>
      </c>
      <c r="K87" s="251" t="str">
        <f t="shared" si="1"/>
        <v>ISPARTA-Türkiye Üniversiteler Atletizm Şampiyonası</v>
      </c>
      <c r="L87" s="141" t="str">
        <f>'1500m.'!N$4</f>
        <v>11 Mayıs 2014 - 10.40</v>
      </c>
      <c r="M87" s="141" t="s">
        <v>224</v>
      </c>
    </row>
    <row r="88" spans="1:13" s="133" customFormat="1" ht="26.25" customHeight="1">
      <c r="A88" s="135">
        <v>226</v>
      </c>
      <c r="B88" s="205" t="s">
        <v>209</v>
      </c>
      <c r="C88" s="207">
        <f>'1500m.'!C32</f>
        <v>35160</v>
      </c>
      <c r="D88" s="209" t="str">
        <f>'1500m.'!D32</f>
        <v>SULTAN M.BURAK</v>
      </c>
      <c r="E88" s="209" t="str">
        <f>'1500m.'!E32</f>
        <v>SİVAS-CUMHURİYET ÜNİVERSİTESİ</v>
      </c>
      <c r="F88" s="211">
        <f>'1500m.'!F32</f>
        <v>64963</v>
      </c>
      <c r="G88" s="208">
        <f>'1500m.'!A32</f>
        <v>30</v>
      </c>
      <c r="H88" s="143" t="s">
        <v>204</v>
      </c>
      <c r="I88" s="250"/>
      <c r="J88" s="137" t="str">
        <f>'YARIŞMA BİLGİLERİ'!$F$21</f>
        <v>Bayanlar</v>
      </c>
      <c r="K88" s="251" t="str">
        <f t="shared" si="1"/>
        <v>ISPARTA-Türkiye Üniversiteler Atletizm Şampiyonası</v>
      </c>
      <c r="L88" s="141" t="str">
        <f>'1500m.'!N$4</f>
        <v>11 Mayıs 2014 - 10.40</v>
      </c>
      <c r="M88" s="141" t="s">
        <v>224</v>
      </c>
    </row>
    <row r="89" spans="1:13" s="133" customFormat="1" ht="26.25" customHeight="1">
      <c r="A89" s="135">
        <v>227</v>
      </c>
      <c r="B89" s="205" t="s">
        <v>209</v>
      </c>
      <c r="C89" s="207">
        <f>'1500m.'!C33</f>
        <v>35167</v>
      </c>
      <c r="D89" s="209" t="str">
        <f>'1500m.'!D33</f>
        <v>AYŞEGÜL GAMZE CEREN</v>
      </c>
      <c r="E89" s="209" t="str">
        <f>'1500m.'!E33</f>
        <v>ANKARA-HACETTEPE ÜNİVERSİTESİ</v>
      </c>
      <c r="F89" s="211">
        <f>'1500m.'!F33</f>
        <v>65314</v>
      </c>
      <c r="G89" s="208">
        <f>'1500m.'!A33</f>
        <v>31</v>
      </c>
      <c r="H89" s="143" t="s">
        <v>204</v>
      </c>
      <c r="I89" s="250"/>
      <c r="J89" s="137" t="str">
        <f>'YARIŞMA BİLGİLERİ'!$F$21</f>
        <v>Bayanlar</v>
      </c>
      <c r="K89" s="251" t="str">
        <f t="shared" si="1"/>
        <v>ISPARTA-Türkiye Üniversiteler Atletizm Şampiyonası</v>
      </c>
      <c r="L89" s="141" t="str">
        <f>'1500m.'!N$4</f>
        <v>11 Mayıs 2014 - 10.40</v>
      </c>
      <c r="M89" s="141" t="s">
        <v>224</v>
      </c>
    </row>
    <row r="90" spans="1:13" s="133" customFormat="1" ht="26.25" customHeight="1">
      <c r="A90" s="135">
        <v>228</v>
      </c>
      <c r="B90" s="205" t="s">
        <v>209</v>
      </c>
      <c r="C90" s="207">
        <f>'1500m.'!C34</f>
        <v>34599</v>
      </c>
      <c r="D90" s="209" t="str">
        <f>'1500m.'!D34</f>
        <v>SEHER TEPETAŞI</v>
      </c>
      <c r="E90" s="209" t="str">
        <f>'1500m.'!E34</f>
        <v>İSTANBUL-İSTANBUL ÜNİVERSİTESİ FERDİ</v>
      </c>
      <c r="F90" s="211">
        <f>'1500m.'!F34</f>
        <v>65874</v>
      </c>
      <c r="G90" s="208">
        <f>'1500m.'!A34</f>
        <v>32</v>
      </c>
      <c r="H90" s="143" t="s">
        <v>204</v>
      </c>
      <c r="I90" s="250"/>
      <c r="J90" s="137" t="str">
        <f>'YARIŞMA BİLGİLERİ'!$F$21</f>
        <v>Bayanlar</v>
      </c>
      <c r="K90" s="251" t="str">
        <f t="shared" si="1"/>
        <v>ISPARTA-Türkiye Üniversiteler Atletizm Şampiyonası</v>
      </c>
      <c r="L90" s="141" t="str">
        <f>'1500m.'!N$4</f>
        <v>11 Mayıs 2014 - 10.40</v>
      </c>
      <c r="M90" s="141" t="s">
        <v>224</v>
      </c>
    </row>
    <row r="91" spans="1:13" s="133" customFormat="1" ht="26.25" customHeight="1">
      <c r="A91" s="135">
        <v>229</v>
      </c>
      <c r="B91" s="205" t="s">
        <v>209</v>
      </c>
      <c r="C91" s="207">
        <f>'1500m.'!C35</f>
        <v>35320</v>
      </c>
      <c r="D91" s="209" t="str">
        <f>'1500m.'!D35</f>
        <v>DİLRUBA ÇAMUR</v>
      </c>
      <c r="E91" s="209" t="str">
        <f>'1500m.'!E35</f>
        <v>İSTANBUL-İSTANBUL ÜNİVERSİTESİ FERDİ</v>
      </c>
      <c r="F91" s="211">
        <f>'1500m.'!F35</f>
        <v>71050</v>
      </c>
      <c r="G91" s="208">
        <f>'1500m.'!A35</f>
        <v>33</v>
      </c>
      <c r="H91" s="143" t="s">
        <v>204</v>
      </c>
      <c r="I91" s="250"/>
      <c r="J91" s="137" t="str">
        <f>'YARIŞMA BİLGİLERİ'!$F$21</f>
        <v>Bayanlar</v>
      </c>
      <c r="K91" s="251" t="str">
        <f t="shared" si="1"/>
        <v>ISPARTA-Türkiye Üniversiteler Atletizm Şampiyonası</v>
      </c>
      <c r="L91" s="141" t="str">
        <f>'1500m.'!N$4</f>
        <v>11 Mayıs 2014 - 10.40</v>
      </c>
      <c r="M91" s="141" t="s">
        <v>224</v>
      </c>
    </row>
    <row r="92" spans="1:13" s="133" customFormat="1" ht="26.25" customHeight="1">
      <c r="A92" s="135">
        <v>230</v>
      </c>
      <c r="B92" s="205" t="s">
        <v>209</v>
      </c>
      <c r="C92" s="207">
        <f>'1500m.'!C36</f>
        <v>34884</v>
      </c>
      <c r="D92" s="209" t="str">
        <f>'1500m.'!D36</f>
        <v>PELDA TELEŞ</v>
      </c>
      <c r="E92" s="209" t="str">
        <f>'1500m.'!E36</f>
        <v>DİYARBAKIR-DİCLE ÜNİVERSİTESİ</v>
      </c>
      <c r="F92" s="211">
        <f>'1500m.'!F36</f>
        <v>72632</v>
      </c>
      <c r="G92" s="208">
        <f>'1500m.'!A36</f>
        <v>34</v>
      </c>
      <c r="H92" s="143" t="s">
        <v>204</v>
      </c>
      <c r="I92" s="250"/>
      <c r="J92" s="137" t="str">
        <f>'YARIŞMA BİLGİLERİ'!$F$21</f>
        <v>Bayanlar</v>
      </c>
      <c r="K92" s="251" t="str">
        <f t="shared" si="1"/>
        <v>ISPARTA-Türkiye Üniversiteler Atletizm Şampiyonası</v>
      </c>
      <c r="L92" s="141" t="str">
        <f>'1500m.'!N$4</f>
        <v>11 Mayıs 2014 - 10.40</v>
      </c>
      <c r="M92" s="141" t="s">
        <v>224</v>
      </c>
    </row>
    <row r="93" spans="1:13" s="133" customFormat="1" ht="26.25" customHeight="1">
      <c r="A93" s="135">
        <v>231</v>
      </c>
      <c r="B93" s="205" t="s">
        <v>275</v>
      </c>
      <c r="C93" s="207" t="e">
        <f>#REF!</f>
        <v>#REF!</v>
      </c>
      <c r="D93" s="209" t="e">
        <f>#REF!</f>
        <v>#REF!</v>
      </c>
      <c r="E93" s="209" t="e">
        <f>#REF!</f>
        <v>#REF!</v>
      </c>
      <c r="F93" s="211" t="e">
        <f>#REF!</f>
        <v>#REF!</v>
      </c>
      <c r="G93" s="208" t="e">
        <f>#REF!</f>
        <v>#REF!</v>
      </c>
      <c r="H93" s="143" t="s">
        <v>230</v>
      </c>
      <c r="I93" s="250"/>
      <c r="J93" s="137" t="str">
        <f>'YARIŞMA BİLGİLERİ'!$F$21</f>
        <v>Bayanlar</v>
      </c>
      <c r="K93" s="251" t="str">
        <f t="shared" si="1"/>
        <v>ISPARTA-Türkiye Üniversiteler Atletizm Şampiyonası</v>
      </c>
      <c r="L93" s="141" t="e">
        <f>#REF!</f>
        <v>#REF!</v>
      </c>
      <c r="M93" s="141" t="s">
        <v>224</v>
      </c>
    </row>
    <row r="94" spans="1:13" s="133" customFormat="1" ht="26.25" customHeight="1">
      <c r="A94" s="135">
        <v>236</v>
      </c>
      <c r="B94" s="205" t="s">
        <v>275</v>
      </c>
      <c r="C94" s="207" t="e">
        <f>#REF!</f>
        <v>#REF!</v>
      </c>
      <c r="D94" s="209" t="e">
        <f>#REF!</f>
        <v>#REF!</v>
      </c>
      <c r="E94" s="209" t="e">
        <f>#REF!</f>
        <v>#REF!</v>
      </c>
      <c r="F94" s="211" t="e">
        <f>#REF!</f>
        <v>#REF!</v>
      </c>
      <c r="G94" s="208" t="e">
        <f>#REF!</f>
        <v>#REF!</v>
      </c>
      <c r="H94" s="143" t="s">
        <v>230</v>
      </c>
      <c r="I94" s="250"/>
      <c r="J94" s="137" t="str">
        <f>'YARIŞMA BİLGİLERİ'!$F$21</f>
        <v>Bayanlar</v>
      </c>
      <c r="K94" s="251" t="str">
        <f t="shared" si="1"/>
        <v>ISPARTA-Türkiye Üniversiteler Atletizm Şampiyonası</v>
      </c>
      <c r="L94" s="141" t="e">
        <f>#REF!</f>
        <v>#REF!</v>
      </c>
      <c r="M94" s="141" t="s">
        <v>224</v>
      </c>
    </row>
    <row r="95" spans="1:13" s="133" customFormat="1" ht="26.25" customHeight="1">
      <c r="A95" s="135">
        <v>237</v>
      </c>
      <c r="B95" s="205" t="s">
        <v>275</v>
      </c>
      <c r="C95" s="207" t="e">
        <f>#REF!</f>
        <v>#REF!</v>
      </c>
      <c r="D95" s="209" t="e">
        <f>#REF!</f>
        <v>#REF!</v>
      </c>
      <c r="E95" s="209" t="e">
        <f>#REF!</f>
        <v>#REF!</v>
      </c>
      <c r="F95" s="211" t="e">
        <f>#REF!</f>
        <v>#REF!</v>
      </c>
      <c r="G95" s="208" t="e">
        <f>#REF!</f>
        <v>#REF!</v>
      </c>
      <c r="H95" s="143" t="s">
        <v>230</v>
      </c>
      <c r="I95" s="250"/>
      <c r="J95" s="137" t="str">
        <f>'YARIŞMA BİLGİLERİ'!$F$21</f>
        <v>Bayanlar</v>
      </c>
      <c r="K95" s="251" t="str">
        <f t="shared" si="1"/>
        <v>ISPARTA-Türkiye Üniversiteler Atletizm Şampiyonası</v>
      </c>
      <c r="L95" s="141" t="e">
        <f>#REF!</f>
        <v>#REF!</v>
      </c>
      <c r="M95" s="141" t="s">
        <v>224</v>
      </c>
    </row>
    <row r="96" spans="1:13" s="133" customFormat="1" ht="26.25" customHeight="1">
      <c r="A96" s="135">
        <v>238</v>
      </c>
      <c r="B96" s="205" t="s">
        <v>275</v>
      </c>
      <c r="C96" s="207" t="e">
        <f>#REF!</f>
        <v>#REF!</v>
      </c>
      <c r="D96" s="209" t="e">
        <f>#REF!</f>
        <v>#REF!</v>
      </c>
      <c r="E96" s="209" t="e">
        <f>#REF!</f>
        <v>#REF!</v>
      </c>
      <c r="F96" s="211" t="e">
        <f>#REF!</f>
        <v>#REF!</v>
      </c>
      <c r="G96" s="208" t="e">
        <f>#REF!</f>
        <v>#REF!</v>
      </c>
      <c r="H96" s="143" t="s">
        <v>230</v>
      </c>
      <c r="I96" s="250"/>
      <c r="J96" s="137" t="str">
        <f>'YARIŞMA BİLGİLERİ'!$F$21</f>
        <v>Bayanlar</v>
      </c>
      <c r="K96" s="251" t="str">
        <f t="shared" si="1"/>
        <v>ISPARTA-Türkiye Üniversiteler Atletizm Şampiyonası</v>
      </c>
      <c r="L96" s="141" t="e">
        <f>#REF!</f>
        <v>#REF!</v>
      </c>
      <c r="M96" s="141" t="s">
        <v>224</v>
      </c>
    </row>
    <row r="97" spans="1:13" s="133" customFormat="1" ht="26.25" customHeight="1">
      <c r="A97" s="135">
        <v>239</v>
      </c>
      <c r="B97" s="205" t="s">
        <v>275</v>
      </c>
      <c r="C97" s="207" t="e">
        <f>#REF!</f>
        <v>#REF!</v>
      </c>
      <c r="D97" s="209" t="e">
        <f>#REF!</f>
        <v>#REF!</v>
      </c>
      <c r="E97" s="209" t="e">
        <f>#REF!</f>
        <v>#REF!</v>
      </c>
      <c r="F97" s="211" t="e">
        <f>#REF!</f>
        <v>#REF!</v>
      </c>
      <c r="G97" s="208" t="e">
        <f>#REF!</f>
        <v>#REF!</v>
      </c>
      <c r="H97" s="143" t="s">
        <v>230</v>
      </c>
      <c r="I97" s="250"/>
      <c r="J97" s="137" t="str">
        <f>'YARIŞMA BİLGİLERİ'!$F$21</f>
        <v>Bayanlar</v>
      </c>
      <c r="K97" s="251" t="str">
        <f t="shared" si="1"/>
        <v>ISPARTA-Türkiye Üniversiteler Atletizm Şampiyonası</v>
      </c>
      <c r="L97" s="141" t="e">
        <f>#REF!</f>
        <v>#REF!</v>
      </c>
      <c r="M97" s="141" t="s">
        <v>224</v>
      </c>
    </row>
    <row r="98" spans="1:13" s="133" customFormat="1" ht="26.25" customHeight="1">
      <c r="A98" s="135">
        <v>240</v>
      </c>
      <c r="B98" s="205" t="s">
        <v>275</v>
      </c>
      <c r="C98" s="207" t="e">
        <f>#REF!</f>
        <v>#REF!</v>
      </c>
      <c r="D98" s="209" t="e">
        <f>#REF!</f>
        <v>#REF!</v>
      </c>
      <c r="E98" s="209" t="e">
        <f>#REF!</f>
        <v>#REF!</v>
      </c>
      <c r="F98" s="211" t="e">
        <f>#REF!</f>
        <v>#REF!</v>
      </c>
      <c r="G98" s="208" t="e">
        <f>#REF!</f>
        <v>#REF!</v>
      </c>
      <c r="H98" s="143" t="s">
        <v>230</v>
      </c>
      <c r="I98" s="250"/>
      <c r="J98" s="137" t="str">
        <f>'YARIŞMA BİLGİLERİ'!$F$21</f>
        <v>Bayanlar</v>
      </c>
      <c r="K98" s="251" t="str">
        <f t="shared" si="1"/>
        <v>ISPARTA-Türkiye Üniversiteler Atletizm Şampiyonası</v>
      </c>
      <c r="L98" s="141" t="e">
        <f>#REF!</f>
        <v>#REF!</v>
      </c>
      <c r="M98" s="141" t="s">
        <v>224</v>
      </c>
    </row>
    <row r="99" spans="1:13" s="133" customFormat="1" ht="26.25" customHeight="1">
      <c r="A99" s="135">
        <v>241</v>
      </c>
      <c r="B99" s="205" t="s">
        <v>275</v>
      </c>
      <c r="C99" s="207" t="e">
        <f>#REF!</f>
        <v>#REF!</v>
      </c>
      <c r="D99" s="209" t="e">
        <f>#REF!</f>
        <v>#REF!</v>
      </c>
      <c r="E99" s="209" t="e">
        <f>#REF!</f>
        <v>#REF!</v>
      </c>
      <c r="F99" s="211" t="e">
        <f>#REF!</f>
        <v>#REF!</v>
      </c>
      <c r="G99" s="208" t="e">
        <f>#REF!</f>
        <v>#REF!</v>
      </c>
      <c r="H99" s="143" t="s">
        <v>230</v>
      </c>
      <c r="I99" s="250"/>
      <c r="J99" s="137" t="str">
        <f>'YARIŞMA BİLGİLERİ'!$F$21</f>
        <v>Bayanlar</v>
      </c>
      <c r="K99" s="251" t="str">
        <f t="shared" si="1"/>
        <v>ISPARTA-Türkiye Üniversiteler Atletizm Şampiyonası</v>
      </c>
      <c r="L99" s="141" t="e">
        <f>#REF!</f>
        <v>#REF!</v>
      </c>
      <c r="M99" s="141" t="s">
        <v>224</v>
      </c>
    </row>
    <row r="100" spans="1:13" s="133" customFormat="1" ht="26.25" customHeight="1">
      <c r="A100" s="135">
        <v>242</v>
      </c>
      <c r="B100" s="205" t="s">
        <v>275</v>
      </c>
      <c r="C100" s="207" t="e">
        <f>#REF!</f>
        <v>#REF!</v>
      </c>
      <c r="D100" s="209" t="e">
        <f>#REF!</f>
        <v>#REF!</v>
      </c>
      <c r="E100" s="209" t="e">
        <f>#REF!</f>
        <v>#REF!</v>
      </c>
      <c r="F100" s="211" t="e">
        <f>#REF!</f>
        <v>#REF!</v>
      </c>
      <c r="G100" s="208" t="e">
        <f>#REF!</f>
        <v>#REF!</v>
      </c>
      <c r="H100" s="143" t="s">
        <v>230</v>
      </c>
      <c r="I100" s="250"/>
      <c r="J100" s="137" t="str">
        <f>'YARIŞMA BİLGİLERİ'!$F$21</f>
        <v>Bayanlar</v>
      </c>
      <c r="K100" s="251" t="str">
        <f t="shared" si="1"/>
        <v>ISPARTA-Türkiye Üniversiteler Atletizm Şampiyonası</v>
      </c>
      <c r="L100" s="141" t="e">
        <f>#REF!</f>
        <v>#REF!</v>
      </c>
      <c r="M100" s="141" t="s">
        <v>224</v>
      </c>
    </row>
    <row r="101" spans="1:13" s="133" customFormat="1" ht="26.25" customHeight="1">
      <c r="A101" s="135">
        <v>243</v>
      </c>
      <c r="B101" s="205" t="s">
        <v>275</v>
      </c>
      <c r="C101" s="207" t="e">
        <f>#REF!</f>
        <v>#REF!</v>
      </c>
      <c r="D101" s="209" t="e">
        <f>#REF!</f>
        <v>#REF!</v>
      </c>
      <c r="E101" s="209" t="e">
        <f>#REF!</f>
        <v>#REF!</v>
      </c>
      <c r="F101" s="211" t="e">
        <f>#REF!</f>
        <v>#REF!</v>
      </c>
      <c r="G101" s="208" t="e">
        <f>#REF!</f>
        <v>#REF!</v>
      </c>
      <c r="H101" s="143" t="s">
        <v>230</v>
      </c>
      <c r="I101" s="250"/>
      <c r="J101" s="137" t="str">
        <f>'YARIŞMA BİLGİLERİ'!$F$21</f>
        <v>Bayanlar</v>
      </c>
      <c r="K101" s="251" t="str">
        <f t="shared" si="1"/>
        <v>ISPARTA-Türkiye Üniversiteler Atletizm Şampiyonası</v>
      </c>
      <c r="L101" s="141" t="e">
        <f>#REF!</f>
        <v>#REF!</v>
      </c>
      <c r="M101" s="141" t="s">
        <v>224</v>
      </c>
    </row>
    <row r="102" spans="1:13" s="133" customFormat="1" ht="26.25" customHeight="1">
      <c r="A102" s="135">
        <v>244</v>
      </c>
      <c r="B102" s="205" t="s">
        <v>275</v>
      </c>
      <c r="C102" s="207" t="e">
        <f>#REF!</f>
        <v>#REF!</v>
      </c>
      <c r="D102" s="209" t="e">
        <f>#REF!</f>
        <v>#REF!</v>
      </c>
      <c r="E102" s="209" t="e">
        <f>#REF!</f>
        <v>#REF!</v>
      </c>
      <c r="F102" s="211" t="e">
        <f>#REF!</f>
        <v>#REF!</v>
      </c>
      <c r="G102" s="208" t="e">
        <f>#REF!</f>
        <v>#REF!</v>
      </c>
      <c r="H102" s="143" t="s">
        <v>230</v>
      </c>
      <c r="I102" s="250"/>
      <c r="J102" s="137" t="str">
        <f>'YARIŞMA BİLGİLERİ'!$F$21</f>
        <v>Bayanlar</v>
      </c>
      <c r="K102" s="251" t="str">
        <f t="shared" si="1"/>
        <v>ISPARTA-Türkiye Üniversiteler Atletizm Şampiyonası</v>
      </c>
      <c r="L102" s="141" t="e">
        <f>#REF!</f>
        <v>#REF!</v>
      </c>
      <c r="M102" s="141" t="s">
        <v>224</v>
      </c>
    </row>
    <row r="103" spans="1:13" s="133" customFormat="1" ht="26.25" customHeight="1">
      <c r="A103" s="135">
        <v>245</v>
      </c>
      <c r="B103" s="205" t="s">
        <v>275</v>
      </c>
      <c r="C103" s="207" t="e">
        <f>#REF!</f>
        <v>#REF!</v>
      </c>
      <c r="D103" s="209" t="e">
        <f>#REF!</f>
        <v>#REF!</v>
      </c>
      <c r="E103" s="209" t="e">
        <f>#REF!</f>
        <v>#REF!</v>
      </c>
      <c r="F103" s="211" t="e">
        <f>#REF!</f>
        <v>#REF!</v>
      </c>
      <c r="G103" s="208" t="e">
        <f>#REF!</f>
        <v>#REF!</v>
      </c>
      <c r="H103" s="143" t="s">
        <v>230</v>
      </c>
      <c r="I103" s="250"/>
      <c r="J103" s="137" t="str">
        <f>'YARIŞMA BİLGİLERİ'!$F$21</f>
        <v>Bayanlar</v>
      </c>
      <c r="K103" s="251" t="str">
        <f t="shared" si="1"/>
        <v>ISPARTA-Türkiye Üniversiteler Atletizm Şampiyonası</v>
      </c>
      <c r="L103" s="141" t="e">
        <f>#REF!</f>
        <v>#REF!</v>
      </c>
      <c r="M103" s="141" t="s">
        <v>224</v>
      </c>
    </row>
    <row r="104" spans="1:13" s="133" customFormat="1" ht="26.25" customHeight="1">
      <c r="A104" s="135">
        <v>346</v>
      </c>
      <c r="B104" s="205" t="s">
        <v>275</v>
      </c>
      <c r="C104" s="207" t="e">
        <f>#REF!</f>
        <v>#REF!</v>
      </c>
      <c r="D104" s="209" t="e">
        <f>#REF!</f>
        <v>#REF!</v>
      </c>
      <c r="E104" s="209" t="e">
        <f>#REF!</f>
        <v>#REF!</v>
      </c>
      <c r="F104" s="211" t="e">
        <f>#REF!</f>
        <v>#REF!</v>
      </c>
      <c r="G104" s="208" t="e">
        <f>#REF!</f>
        <v>#REF!</v>
      </c>
      <c r="H104" s="143" t="s">
        <v>230</v>
      </c>
      <c r="I104" s="250"/>
      <c r="J104" s="137" t="str">
        <f>'YARIŞMA BİLGİLERİ'!$F$21</f>
        <v>Bayanlar</v>
      </c>
      <c r="K104" s="251" t="str">
        <f t="shared" si="1"/>
        <v>ISPARTA-Türkiye Üniversiteler Atletizm Şampiyonası</v>
      </c>
      <c r="L104" s="141" t="e">
        <f>#REF!</f>
        <v>#REF!</v>
      </c>
      <c r="M104" s="141" t="s">
        <v>224</v>
      </c>
    </row>
    <row r="105" spans="1:13" s="133" customFormat="1" ht="26.25" customHeight="1">
      <c r="A105" s="135">
        <v>347</v>
      </c>
      <c r="B105" s="205" t="s">
        <v>275</v>
      </c>
      <c r="C105" s="207" t="e">
        <f>#REF!</f>
        <v>#REF!</v>
      </c>
      <c r="D105" s="209" t="e">
        <f>#REF!</f>
        <v>#REF!</v>
      </c>
      <c r="E105" s="209" t="e">
        <f>#REF!</f>
        <v>#REF!</v>
      </c>
      <c r="F105" s="211" t="e">
        <f>#REF!</f>
        <v>#REF!</v>
      </c>
      <c r="G105" s="208" t="e">
        <f>#REF!</f>
        <v>#REF!</v>
      </c>
      <c r="H105" s="143" t="s">
        <v>230</v>
      </c>
      <c r="I105" s="250"/>
      <c r="J105" s="137" t="str">
        <f>'YARIŞMA BİLGİLERİ'!$F$21</f>
        <v>Bayanlar</v>
      </c>
      <c r="K105" s="251" t="str">
        <f t="shared" si="1"/>
        <v>ISPARTA-Türkiye Üniversiteler Atletizm Şampiyonası</v>
      </c>
      <c r="L105" s="141" t="e">
        <f>#REF!</f>
        <v>#REF!</v>
      </c>
      <c r="M105" s="141" t="s">
        <v>224</v>
      </c>
    </row>
    <row r="106" spans="1:13" s="133" customFormat="1" ht="26.25" customHeight="1">
      <c r="A106" s="135">
        <v>348</v>
      </c>
      <c r="B106" s="205" t="s">
        <v>275</v>
      </c>
      <c r="C106" s="207" t="e">
        <f>#REF!</f>
        <v>#REF!</v>
      </c>
      <c r="D106" s="209" t="e">
        <f>#REF!</f>
        <v>#REF!</v>
      </c>
      <c r="E106" s="209" t="e">
        <f>#REF!</f>
        <v>#REF!</v>
      </c>
      <c r="F106" s="211" t="e">
        <f>#REF!</f>
        <v>#REF!</v>
      </c>
      <c r="G106" s="208" t="e">
        <f>#REF!</f>
        <v>#REF!</v>
      </c>
      <c r="H106" s="143" t="s">
        <v>230</v>
      </c>
      <c r="I106" s="250"/>
      <c r="J106" s="137" t="str">
        <f>'YARIŞMA BİLGİLERİ'!$F$21</f>
        <v>Bayanlar</v>
      </c>
      <c r="K106" s="251" t="str">
        <f t="shared" si="1"/>
        <v>ISPARTA-Türkiye Üniversiteler Atletizm Şampiyonası</v>
      </c>
      <c r="L106" s="141" t="e">
        <f>#REF!</f>
        <v>#REF!</v>
      </c>
      <c r="M106" s="141" t="s">
        <v>224</v>
      </c>
    </row>
    <row r="107" spans="1:13" s="133" customFormat="1" ht="26.25" customHeight="1">
      <c r="A107" s="135">
        <v>349</v>
      </c>
      <c r="B107" s="205" t="s">
        <v>275</v>
      </c>
      <c r="C107" s="207" t="e">
        <f>#REF!</f>
        <v>#REF!</v>
      </c>
      <c r="D107" s="209" t="e">
        <f>#REF!</f>
        <v>#REF!</v>
      </c>
      <c r="E107" s="209" t="e">
        <f>#REF!</f>
        <v>#REF!</v>
      </c>
      <c r="F107" s="211" t="e">
        <f>#REF!</f>
        <v>#REF!</v>
      </c>
      <c r="G107" s="208" t="e">
        <f>#REF!</f>
        <v>#REF!</v>
      </c>
      <c r="H107" s="143" t="s">
        <v>230</v>
      </c>
      <c r="I107" s="250"/>
      <c r="J107" s="137" t="str">
        <f>'YARIŞMA BİLGİLERİ'!$F$21</f>
        <v>Bayanlar</v>
      </c>
      <c r="K107" s="251" t="str">
        <f t="shared" si="1"/>
        <v>ISPARTA-Türkiye Üniversiteler Atletizm Şampiyonası</v>
      </c>
      <c r="L107" s="141" t="e">
        <f>#REF!</f>
        <v>#REF!</v>
      </c>
      <c r="M107" s="141" t="s">
        <v>224</v>
      </c>
    </row>
    <row r="108" spans="1:13" s="133" customFormat="1" ht="26.25" customHeight="1">
      <c r="A108" s="135">
        <v>350</v>
      </c>
      <c r="B108" s="205" t="s">
        <v>275</v>
      </c>
      <c r="C108" s="207" t="e">
        <f>#REF!</f>
        <v>#REF!</v>
      </c>
      <c r="D108" s="209" t="e">
        <f>#REF!</f>
        <v>#REF!</v>
      </c>
      <c r="E108" s="209" t="e">
        <f>#REF!</f>
        <v>#REF!</v>
      </c>
      <c r="F108" s="211" t="e">
        <f>#REF!</f>
        <v>#REF!</v>
      </c>
      <c r="G108" s="208" t="e">
        <f>#REF!</f>
        <v>#REF!</v>
      </c>
      <c r="H108" s="143" t="s">
        <v>230</v>
      </c>
      <c r="I108" s="250"/>
      <c r="J108" s="137" t="str">
        <f>'YARIŞMA BİLGİLERİ'!$F$21</f>
        <v>Bayanlar</v>
      </c>
      <c r="K108" s="251" t="str">
        <f t="shared" si="1"/>
        <v>ISPARTA-Türkiye Üniversiteler Atletizm Şampiyonası</v>
      </c>
      <c r="L108" s="141" t="e">
        <f>#REF!</f>
        <v>#REF!</v>
      </c>
      <c r="M108" s="141" t="s">
        <v>224</v>
      </c>
    </row>
    <row r="109" spans="1:13" s="133" customFormat="1" ht="26.25" customHeight="1">
      <c r="A109" s="135">
        <v>351</v>
      </c>
      <c r="B109" s="205" t="s">
        <v>275</v>
      </c>
      <c r="C109" s="207" t="e">
        <f>#REF!</f>
        <v>#REF!</v>
      </c>
      <c r="D109" s="209" t="e">
        <f>#REF!</f>
        <v>#REF!</v>
      </c>
      <c r="E109" s="209" t="e">
        <f>#REF!</f>
        <v>#REF!</v>
      </c>
      <c r="F109" s="211" t="e">
        <f>#REF!</f>
        <v>#REF!</v>
      </c>
      <c r="G109" s="208" t="e">
        <f>#REF!</f>
        <v>#REF!</v>
      </c>
      <c r="H109" s="143" t="s">
        <v>230</v>
      </c>
      <c r="I109" s="250"/>
      <c r="J109" s="137" t="str">
        <f>'YARIŞMA BİLGİLERİ'!$F$21</f>
        <v>Bayanlar</v>
      </c>
      <c r="K109" s="251" t="str">
        <f t="shared" si="1"/>
        <v>ISPARTA-Türkiye Üniversiteler Atletizm Şampiyonası</v>
      </c>
      <c r="L109" s="141" t="e">
        <f>#REF!</f>
        <v>#REF!</v>
      </c>
      <c r="M109" s="141" t="s">
        <v>224</v>
      </c>
    </row>
    <row r="110" spans="1:13" s="133" customFormat="1" ht="26.25" customHeight="1">
      <c r="A110" s="135">
        <v>352</v>
      </c>
      <c r="B110" s="205" t="s">
        <v>275</v>
      </c>
      <c r="C110" s="207" t="e">
        <f>#REF!</f>
        <v>#REF!</v>
      </c>
      <c r="D110" s="209" t="e">
        <f>#REF!</f>
        <v>#REF!</v>
      </c>
      <c r="E110" s="209" t="e">
        <f>#REF!</f>
        <v>#REF!</v>
      </c>
      <c r="F110" s="211" t="e">
        <f>#REF!</f>
        <v>#REF!</v>
      </c>
      <c r="G110" s="208" t="e">
        <f>#REF!</f>
        <v>#REF!</v>
      </c>
      <c r="H110" s="143" t="s">
        <v>230</v>
      </c>
      <c r="I110" s="250"/>
      <c r="J110" s="137" t="str">
        <f>'YARIŞMA BİLGİLERİ'!$F$21</f>
        <v>Bayanlar</v>
      </c>
      <c r="K110" s="251" t="str">
        <f t="shared" si="1"/>
        <v>ISPARTA-Türkiye Üniversiteler Atletizm Şampiyonası</v>
      </c>
      <c r="L110" s="141" t="e">
        <f>#REF!</f>
        <v>#REF!</v>
      </c>
      <c r="M110" s="141" t="s">
        <v>224</v>
      </c>
    </row>
    <row r="111" spans="1:13" s="133" customFormat="1" ht="26.25" customHeight="1">
      <c r="A111" s="135">
        <v>353</v>
      </c>
      <c r="B111" s="205" t="s">
        <v>275</v>
      </c>
      <c r="C111" s="207" t="e">
        <f>#REF!</f>
        <v>#REF!</v>
      </c>
      <c r="D111" s="209" t="e">
        <f>#REF!</f>
        <v>#REF!</v>
      </c>
      <c r="E111" s="209" t="e">
        <f>#REF!</f>
        <v>#REF!</v>
      </c>
      <c r="F111" s="211" t="e">
        <f>#REF!</f>
        <v>#REF!</v>
      </c>
      <c r="G111" s="208" t="e">
        <f>#REF!</f>
        <v>#REF!</v>
      </c>
      <c r="H111" s="143" t="s">
        <v>230</v>
      </c>
      <c r="I111" s="250"/>
      <c r="J111" s="137" t="str">
        <f>'YARIŞMA BİLGİLERİ'!$F$21</f>
        <v>Bayanlar</v>
      </c>
      <c r="K111" s="251" t="str">
        <f t="shared" si="1"/>
        <v>ISPARTA-Türkiye Üniversiteler Atletizm Şampiyonası</v>
      </c>
      <c r="L111" s="141" t="e">
        <f>#REF!</f>
        <v>#REF!</v>
      </c>
      <c r="M111" s="141" t="s">
        <v>224</v>
      </c>
    </row>
    <row r="112" spans="1:13" s="133" customFormat="1" ht="26.25" customHeight="1">
      <c r="A112" s="135">
        <v>354</v>
      </c>
      <c r="B112" s="205" t="s">
        <v>275</v>
      </c>
      <c r="C112" s="207" t="e">
        <f>#REF!</f>
        <v>#REF!</v>
      </c>
      <c r="D112" s="209" t="e">
        <f>#REF!</f>
        <v>#REF!</v>
      </c>
      <c r="E112" s="209" t="e">
        <f>#REF!</f>
        <v>#REF!</v>
      </c>
      <c r="F112" s="211" t="e">
        <f>#REF!</f>
        <v>#REF!</v>
      </c>
      <c r="G112" s="208" t="e">
        <f>#REF!</f>
        <v>#REF!</v>
      </c>
      <c r="H112" s="143" t="s">
        <v>230</v>
      </c>
      <c r="I112" s="250"/>
      <c r="J112" s="137" t="str">
        <f>'YARIŞMA BİLGİLERİ'!$F$21</f>
        <v>Bayanlar</v>
      </c>
      <c r="K112" s="251" t="str">
        <f t="shared" si="1"/>
        <v>ISPARTA-Türkiye Üniversiteler Atletizm Şampiyonası</v>
      </c>
      <c r="L112" s="141" t="e">
        <f>#REF!</f>
        <v>#REF!</v>
      </c>
      <c r="M112" s="141" t="s">
        <v>224</v>
      </c>
    </row>
    <row r="113" spans="1:13" s="133" customFormat="1" ht="26.25" customHeight="1">
      <c r="A113" s="135">
        <v>355</v>
      </c>
      <c r="B113" s="205" t="s">
        <v>275</v>
      </c>
      <c r="C113" s="207" t="e">
        <f>#REF!</f>
        <v>#REF!</v>
      </c>
      <c r="D113" s="209" t="e">
        <f>#REF!</f>
        <v>#REF!</v>
      </c>
      <c r="E113" s="209" t="e">
        <f>#REF!</f>
        <v>#REF!</v>
      </c>
      <c r="F113" s="211" t="e">
        <f>#REF!</f>
        <v>#REF!</v>
      </c>
      <c r="G113" s="208" t="e">
        <f>#REF!</f>
        <v>#REF!</v>
      </c>
      <c r="H113" s="143" t="s">
        <v>230</v>
      </c>
      <c r="I113" s="250"/>
      <c r="J113" s="137" t="str">
        <f>'YARIŞMA BİLGİLERİ'!$F$21</f>
        <v>Bayanlar</v>
      </c>
      <c r="K113" s="251" t="str">
        <f t="shared" si="1"/>
        <v>ISPARTA-Türkiye Üniversiteler Atletizm Şampiyonası</v>
      </c>
      <c r="L113" s="141" t="e">
        <f>#REF!</f>
        <v>#REF!</v>
      </c>
      <c r="M113" s="141" t="s">
        <v>224</v>
      </c>
    </row>
    <row r="114" spans="1:13" s="133" customFormat="1" ht="26.25" customHeight="1">
      <c r="A114" s="135">
        <v>356</v>
      </c>
      <c r="B114" s="205" t="s">
        <v>275</v>
      </c>
      <c r="C114" s="207" t="e">
        <f>#REF!</f>
        <v>#REF!</v>
      </c>
      <c r="D114" s="209" t="e">
        <f>#REF!</f>
        <v>#REF!</v>
      </c>
      <c r="E114" s="209" t="e">
        <f>#REF!</f>
        <v>#REF!</v>
      </c>
      <c r="F114" s="211" t="e">
        <f>#REF!</f>
        <v>#REF!</v>
      </c>
      <c r="G114" s="208" t="e">
        <f>#REF!</f>
        <v>#REF!</v>
      </c>
      <c r="H114" s="143" t="s">
        <v>230</v>
      </c>
      <c r="I114" s="250"/>
      <c r="J114" s="137" t="str">
        <f>'YARIŞMA BİLGİLERİ'!$F$21</f>
        <v>Bayanlar</v>
      </c>
      <c r="K114" s="251" t="str">
        <f t="shared" si="1"/>
        <v>ISPARTA-Türkiye Üniversiteler Atletizm Şampiyonası</v>
      </c>
      <c r="L114" s="141" t="e">
        <f>#REF!</f>
        <v>#REF!</v>
      </c>
      <c r="M114" s="141" t="s">
        <v>224</v>
      </c>
    </row>
    <row r="115" spans="1:13" s="133" customFormat="1" ht="26.25" customHeight="1">
      <c r="A115" s="135">
        <v>357</v>
      </c>
      <c r="B115" s="205" t="s">
        <v>275</v>
      </c>
      <c r="C115" s="207" t="e">
        <f>#REF!</f>
        <v>#REF!</v>
      </c>
      <c r="D115" s="209" t="e">
        <f>#REF!</f>
        <v>#REF!</v>
      </c>
      <c r="E115" s="209" t="e">
        <f>#REF!</f>
        <v>#REF!</v>
      </c>
      <c r="F115" s="211" t="e">
        <f>#REF!</f>
        <v>#REF!</v>
      </c>
      <c r="G115" s="208" t="e">
        <f>#REF!</f>
        <v>#REF!</v>
      </c>
      <c r="H115" s="143" t="s">
        <v>230</v>
      </c>
      <c r="I115" s="250"/>
      <c r="J115" s="137" t="str">
        <f>'YARIŞMA BİLGİLERİ'!$F$21</f>
        <v>Bayanlar</v>
      </c>
      <c r="K115" s="251" t="str">
        <f t="shared" si="1"/>
        <v>ISPARTA-Türkiye Üniversiteler Atletizm Şampiyonası</v>
      </c>
      <c r="L115" s="141" t="e">
        <f>#REF!</f>
        <v>#REF!</v>
      </c>
      <c r="M115" s="141" t="s">
        <v>224</v>
      </c>
    </row>
    <row r="116" spans="1:13" s="133" customFormat="1" ht="26.25" customHeight="1">
      <c r="A116" s="135">
        <v>358</v>
      </c>
      <c r="B116" s="205" t="s">
        <v>275</v>
      </c>
      <c r="C116" s="207" t="e">
        <f>#REF!</f>
        <v>#REF!</v>
      </c>
      <c r="D116" s="209" t="e">
        <f>#REF!</f>
        <v>#REF!</v>
      </c>
      <c r="E116" s="209" t="e">
        <f>#REF!</f>
        <v>#REF!</v>
      </c>
      <c r="F116" s="211" t="e">
        <f>#REF!</f>
        <v>#REF!</v>
      </c>
      <c r="G116" s="208" t="e">
        <f>#REF!</f>
        <v>#REF!</v>
      </c>
      <c r="H116" s="143" t="s">
        <v>230</v>
      </c>
      <c r="I116" s="250"/>
      <c r="J116" s="137" t="str">
        <f>'YARIŞMA BİLGİLERİ'!$F$21</f>
        <v>Bayanlar</v>
      </c>
      <c r="K116" s="251" t="str">
        <f t="shared" si="1"/>
        <v>ISPARTA-Türkiye Üniversiteler Atletizm Şampiyonası</v>
      </c>
      <c r="L116" s="141" t="e">
        <f>#REF!</f>
        <v>#REF!</v>
      </c>
      <c r="M116" s="141" t="s">
        <v>224</v>
      </c>
    </row>
    <row r="117" spans="1:13" s="133" customFormat="1" ht="26.25" customHeight="1">
      <c r="A117" s="135">
        <v>359</v>
      </c>
      <c r="B117" s="205" t="s">
        <v>275</v>
      </c>
      <c r="C117" s="207" t="e">
        <f>#REF!</f>
        <v>#REF!</v>
      </c>
      <c r="D117" s="209" t="e">
        <f>#REF!</f>
        <v>#REF!</v>
      </c>
      <c r="E117" s="209" t="e">
        <f>#REF!</f>
        <v>#REF!</v>
      </c>
      <c r="F117" s="211" t="e">
        <f>#REF!</f>
        <v>#REF!</v>
      </c>
      <c r="G117" s="208" t="e">
        <f>#REF!</f>
        <v>#REF!</v>
      </c>
      <c r="H117" s="143" t="s">
        <v>230</v>
      </c>
      <c r="I117" s="250"/>
      <c r="J117" s="137" t="str">
        <f>'YARIŞMA BİLGİLERİ'!$F$21</f>
        <v>Bayanlar</v>
      </c>
      <c r="K117" s="251" t="str">
        <f t="shared" si="1"/>
        <v>ISPARTA-Türkiye Üniversiteler Atletizm Şampiyonası</v>
      </c>
      <c r="L117" s="141" t="e">
        <f>#REF!</f>
        <v>#REF!</v>
      </c>
      <c r="M117" s="141" t="s">
        <v>224</v>
      </c>
    </row>
    <row r="118" spans="1:13" s="133" customFormat="1" ht="26.25" customHeight="1">
      <c r="A118" s="135">
        <v>360</v>
      </c>
      <c r="B118" s="205" t="s">
        <v>275</v>
      </c>
      <c r="C118" s="207" t="e">
        <f>#REF!</f>
        <v>#REF!</v>
      </c>
      <c r="D118" s="209" t="e">
        <f>#REF!</f>
        <v>#REF!</v>
      </c>
      <c r="E118" s="209" t="e">
        <f>#REF!</f>
        <v>#REF!</v>
      </c>
      <c r="F118" s="211" t="e">
        <f>#REF!</f>
        <v>#REF!</v>
      </c>
      <c r="G118" s="208" t="e">
        <f>#REF!</f>
        <v>#REF!</v>
      </c>
      <c r="H118" s="143" t="s">
        <v>230</v>
      </c>
      <c r="I118" s="250"/>
      <c r="J118" s="137" t="str">
        <f>'YARIŞMA BİLGİLERİ'!$F$21</f>
        <v>Bayanlar</v>
      </c>
      <c r="K118" s="251" t="str">
        <f t="shared" si="1"/>
        <v>ISPARTA-Türkiye Üniversiteler Atletizm Şampiyonası</v>
      </c>
      <c r="L118" s="141" t="e">
        <f>#REF!</f>
        <v>#REF!</v>
      </c>
      <c r="M118" s="141" t="s">
        <v>224</v>
      </c>
    </row>
    <row r="119" spans="1:13" s="133" customFormat="1" ht="26.25" customHeight="1">
      <c r="A119" s="135">
        <v>361</v>
      </c>
      <c r="B119" s="205" t="s">
        <v>275</v>
      </c>
      <c r="C119" s="207" t="e">
        <f>#REF!</f>
        <v>#REF!</v>
      </c>
      <c r="D119" s="209" t="e">
        <f>#REF!</f>
        <v>#REF!</v>
      </c>
      <c r="E119" s="209" t="e">
        <f>#REF!</f>
        <v>#REF!</v>
      </c>
      <c r="F119" s="211" t="e">
        <f>#REF!</f>
        <v>#REF!</v>
      </c>
      <c r="G119" s="208" t="e">
        <f>#REF!</f>
        <v>#REF!</v>
      </c>
      <c r="H119" s="143" t="s">
        <v>230</v>
      </c>
      <c r="I119" s="250"/>
      <c r="J119" s="137" t="str">
        <f>'YARIŞMA BİLGİLERİ'!$F$21</f>
        <v>Bayanlar</v>
      </c>
      <c r="K119" s="251" t="str">
        <f t="shared" si="1"/>
        <v>ISPARTA-Türkiye Üniversiteler Atletizm Şampiyonası</v>
      </c>
      <c r="L119" s="141" t="e">
        <f>#REF!</f>
        <v>#REF!</v>
      </c>
      <c r="M119" s="141" t="s">
        <v>224</v>
      </c>
    </row>
    <row r="120" spans="1:13" s="133" customFormat="1" ht="26.25" customHeight="1">
      <c r="A120" s="135">
        <v>362</v>
      </c>
      <c r="B120" s="205" t="s">
        <v>275</v>
      </c>
      <c r="C120" s="207" t="e">
        <f>#REF!</f>
        <v>#REF!</v>
      </c>
      <c r="D120" s="209" t="e">
        <f>#REF!</f>
        <v>#REF!</v>
      </c>
      <c r="E120" s="209" t="e">
        <f>#REF!</f>
        <v>#REF!</v>
      </c>
      <c r="F120" s="211" t="e">
        <f>#REF!</f>
        <v>#REF!</v>
      </c>
      <c r="G120" s="208" t="e">
        <f>#REF!</f>
        <v>#REF!</v>
      </c>
      <c r="H120" s="143" t="s">
        <v>230</v>
      </c>
      <c r="I120" s="250"/>
      <c r="J120" s="137" t="str">
        <f>'YARIŞMA BİLGİLERİ'!$F$21</f>
        <v>Bayanlar</v>
      </c>
      <c r="K120" s="251" t="str">
        <f t="shared" si="1"/>
        <v>ISPARTA-Türkiye Üniversiteler Atletizm Şampiyonası</v>
      </c>
      <c r="L120" s="141" t="e">
        <f>#REF!</f>
        <v>#REF!</v>
      </c>
      <c r="M120" s="141" t="s">
        <v>224</v>
      </c>
    </row>
    <row r="121" spans="1:13" s="133" customFormat="1" ht="26.25" customHeight="1">
      <c r="A121" s="135">
        <v>363</v>
      </c>
      <c r="B121" s="205" t="s">
        <v>275</v>
      </c>
      <c r="C121" s="207" t="e">
        <f>#REF!</f>
        <v>#REF!</v>
      </c>
      <c r="D121" s="209" t="e">
        <f>#REF!</f>
        <v>#REF!</v>
      </c>
      <c r="E121" s="209" t="e">
        <f>#REF!</f>
        <v>#REF!</v>
      </c>
      <c r="F121" s="211" t="e">
        <f>#REF!</f>
        <v>#REF!</v>
      </c>
      <c r="G121" s="208" t="e">
        <f>#REF!</f>
        <v>#REF!</v>
      </c>
      <c r="H121" s="143" t="s">
        <v>230</v>
      </c>
      <c r="I121" s="250"/>
      <c r="J121" s="137" t="str">
        <f>'YARIŞMA BİLGİLERİ'!$F$21</f>
        <v>Bayanlar</v>
      </c>
      <c r="K121" s="251" t="str">
        <f t="shared" si="1"/>
        <v>ISPARTA-Türkiye Üniversiteler Atletizm Şampiyonası</v>
      </c>
      <c r="L121" s="141" t="e">
        <f>#REF!</f>
        <v>#REF!</v>
      </c>
      <c r="M121" s="141" t="s">
        <v>224</v>
      </c>
    </row>
    <row r="122" spans="1:13" s="133" customFormat="1" ht="26.25" customHeight="1">
      <c r="A122" s="135">
        <v>364</v>
      </c>
      <c r="B122" s="205" t="s">
        <v>275</v>
      </c>
      <c r="C122" s="207" t="e">
        <f>#REF!</f>
        <v>#REF!</v>
      </c>
      <c r="D122" s="209" t="e">
        <f>#REF!</f>
        <v>#REF!</v>
      </c>
      <c r="E122" s="209" t="e">
        <f>#REF!</f>
        <v>#REF!</v>
      </c>
      <c r="F122" s="211" t="e">
        <f>#REF!</f>
        <v>#REF!</v>
      </c>
      <c r="G122" s="208" t="e">
        <f>#REF!</f>
        <v>#REF!</v>
      </c>
      <c r="H122" s="143" t="s">
        <v>230</v>
      </c>
      <c r="I122" s="250"/>
      <c r="J122" s="137" t="str">
        <f>'YARIŞMA BİLGİLERİ'!$F$21</f>
        <v>Bayanlar</v>
      </c>
      <c r="K122" s="251" t="str">
        <f t="shared" si="1"/>
        <v>ISPARTA-Türkiye Üniversiteler Atletizm Şampiyonası</v>
      </c>
      <c r="L122" s="141" t="e">
        <f>#REF!</f>
        <v>#REF!</v>
      </c>
      <c r="M122" s="141" t="s">
        <v>224</v>
      </c>
    </row>
    <row r="123" spans="1:13" s="133" customFormat="1" ht="26.25" customHeight="1">
      <c r="A123" s="135">
        <v>365</v>
      </c>
      <c r="B123" s="205" t="s">
        <v>275</v>
      </c>
      <c r="C123" s="207" t="e">
        <f>#REF!</f>
        <v>#REF!</v>
      </c>
      <c r="D123" s="209" t="e">
        <f>#REF!</f>
        <v>#REF!</v>
      </c>
      <c r="E123" s="209" t="e">
        <f>#REF!</f>
        <v>#REF!</v>
      </c>
      <c r="F123" s="211" t="e">
        <f>#REF!</f>
        <v>#REF!</v>
      </c>
      <c r="G123" s="208" t="e">
        <f>#REF!</f>
        <v>#REF!</v>
      </c>
      <c r="H123" s="143" t="s">
        <v>230</v>
      </c>
      <c r="I123" s="250"/>
      <c r="J123" s="137" t="str">
        <f>'YARIŞMA BİLGİLERİ'!$F$21</f>
        <v>Bayanlar</v>
      </c>
      <c r="K123" s="251" t="str">
        <f t="shared" si="1"/>
        <v>ISPARTA-Türkiye Üniversiteler Atletizm Şampiyonası</v>
      </c>
      <c r="L123" s="141" t="e">
        <f>#REF!</f>
        <v>#REF!</v>
      </c>
      <c r="M123" s="141" t="s">
        <v>224</v>
      </c>
    </row>
    <row r="124" spans="1:13" s="133" customFormat="1" ht="26.25" customHeight="1">
      <c r="A124" s="135">
        <v>366</v>
      </c>
      <c r="B124" s="205" t="s">
        <v>275</v>
      </c>
      <c r="C124" s="207" t="e">
        <f>#REF!</f>
        <v>#REF!</v>
      </c>
      <c r="D124" s="209" t="e">
        <f>#REF!</f>
        <v>#REF!</v>
      </c>
      <c r="E124" s="209" t="e">
        <f>#REF!</f>
        <v>#REF!</v>
      </c>
      <c r="F124" s="211" t="e">
        <f>#REF!</f>
        <v>#REF!</v>
      </c>
      <c r="G124" s="208" t="e">
        <f>#REF!</f>
        <v>#REF!</v>
      </c>
      <c r="H124" s="143" t="s">
        <v>230</v>
      </c>
      <c r="I124" s="250"/>
      <c r="J124" s="137" t="str">
        <f>'YARIŞMA BİLGİLERİ'!$F$21</f>
        <v>Bayanlar</v>
      </c>
      <c r="K124" s="251" t="str">
        <f t="shared" si="1"/>
        <v>ISPARTA-Türkiye Üniversiteler Atletizm Şampiyonası</v>
      </c>
      <c r="L124" s="141" t="e">
        <f>#REF!</f>
        <v>#REF!</v>
      </c>
      <c r="M124" s="141" t="s">
        <v>224</v>
      </c>
    </row>
    <row r="125" spans="1:13" s="133" customFormat="1" ht="26.25" customHeight="1">
      <c r="A125" s="135">
        <v>367</v>
      </c>
      <c r="B125" s="205" t="s">
        <v>275</v>
      </c>
      <c r="C125" s="207" t="e">
        <f>#REF!</f>
        <v>#REF!</v>
      </c>
      <c r="D125" s="209" t="e">
        <f>#REF!</f>
        <v>#REF!</v>
      </c>
      <c r="E125" s="209" t="e">
        <f>#REF!</f>
        <v>#REF!</v>
      </c>
      <c r="F125" s="211" t="e">
        <f>#REF!</f>
        <v>#REF!</v>
      </c>
      <c r="G125" s="208" t="e">
        <f>#REF!</f>
        <v>#REF!</v>
      </c>
      <c r="H125" s="143" t="s">
        <v>230</v>
      </c>
      <c r="I125" s="250"/>
      <c r="J125" s="137" t="str">
        <f>'YARIŞMA BİLGİLERİ'!$F$21</f>
        <v>Bayanlar</v>
      </c>
      <c r="K125" s="251" t="str">
        <f t="shared" si="1"/>
        <v>ISPARTA-Türkiye Üniversiteler Atletizm Şampiyonası</v>
      </c>
      <c r="L125" s="141" t="e">
        <f>#REF!</f>
        <v>#REF!</v>
      </c>
      <c r="M125" s="141" t="s">
        <v>224</v>
      </c>
    </row>
    <row r="126" spans="1:13" s="133" customFormat="1" ht="26.25" customHeight="1">
      <c r="A126" s="135">
        <v>368</v>
      </c>
      <c r="B126" s="205" t="s">
        <v>275</v>
      </c>
      <c r="C126" s="207" t="e">
        <f>#REF!</f>
        <v>#REF!</v>
      </c>
      <c r="D126" s="209" t="e">
        <f>#REF!</f>
        <v>#REF!</v>
      </c>
      <c r="E126" s="209" t="e">
        <f>#REF!</f>
        <v>#REF!</v>
      </c>
      <c r="F126" s="211" t="e">
        <f>#REF!</f>
        <v>#REF!</v>
      </c>
      <c r="G126" s="208" t="e">
        <f>#REF!</f>
        <v>#REF!</v>
      </c>
      <c r="H126" s="143" t="s">
        <v>230</v>
      </c>
      <c r="I126" s="250"/>
      <c r="J126" s="137" t="str">
        <f>'YARIŞMA BİLGİLERİ'!$F$21</f>
        <v>Bayanlar</v>
      </c>
      <c r="K126" s="251" t="str">
        <f t="shared" si="1"/>
        <v>ISPARTA-Türkiye Üniversiteler Atletizm Şampiyonası</v>
      </c>
      <c r="L126" s="141" t="e">
        <f>#REF!</f>
        <v>#REF!</v>
      </c>
      <c r="M126" s="141" t="s">
        <v>224</v>
      </c>
    </row>
    <row r="127" spans="1:13" s="133" customFormat="1" ht="26.25" customHeight="1">
      <c r="A127" s="135">
        <v>369</v>
      </c>
      <c r="B127" s="205" t="s">
        <v>275</v>
      </c>
      <c r="C127" s="207" t="e">
        <f>#REF!</f>
        <v>#REF!</v>
      </c>
      <c r="D127" s="209" t="e">
        <f>#REF!</f>
        <v>#REF!</v>
      </c>
      <c r="E127" s="209" t="e">
        <f>#REF!</f>
        <v>#REF!</v>
      </c>
      <c r="F127" s="211" t="e">
        <f>#REF!</f>
        <v>#REF!</v>
      </c>
      <c r="G127" s="208" t="e">
        <f>#REF!</f>
        <v>#REF!</v>
      </c>
      <c r="H127" s="143" t="s">
        <v>230</v>
      </c>
      <c r="I127" s="250"/>
      <c r="J127" s="137" t="str">
        <f>'YARIŞMA BİLGİLERİ'!$F$21</f>
        <v>Bayanlar</v>
      </c>
      <c r="K127" s="251" t="str">
        <f t="shared" si="1"/>
        <v>ISPARTA-Türkiye Üniversiteler Atletizm Şampiyonası</v>
      </c>
      <c r="L127" s="141" t="e">
        <f>#REF!</f>
        <v>#REF!</v>
      </c>
      <c r="M127" s="141" t="s">
        <v>224</v>
      </c>
    </row>
    <row r="128" spans="1:13" s="133" customFormat="1" ht="26.25" customHeight="1">
      <c r="A128" s="135">
        <v>370</v>
      </c>
      <c r="B128" s="205" t="s">
        <v>275</v>
      </c>
      <c r="C128" s="207" t="e">
        <f>#REF!</f>
        <v>#REF!</v>
      </c>
      <c r="D128" s="209" t="e">
        <f>#REF!</f>
        <v>#REF!</v>
      </c>
      <c r="E128" s="209" t="e">
        <f>#REF!</f>
        <v>#REF!</v>
      </c>
      <c r="F128" s="211" t="e">
        <f>#REF!</f>
        <v>#REF!</v>
      </c>
      <c r="G128" s="208" t="e">
        <f>#REF!</f>
        <v>#REF!</v>
      </c>
      <c r="H128" s="143" t="s">
        <v>230</v>
      </c>
      <c r="I128" s="250"/>
      <c r="J128" s="137" t="str">
        <f>'YARIŞMA BİLGİLERİ'!$F$21</f>
        <v>Bayanlar</v>
      </c>
      <c r="K128" s="251" t="str">
        <f t="shared" si="1"/>
        <v>ISPARTA-Türkiye Üniversiteler Atletizm Şampiyonası</v>
      </c>
      <c r="L128" s="141" t="e">
        <f>#REF!</f>
        <v>#REF!</v>
      </c>
      <c r="M128" s="141" t="s">
        <v>224</v>
      </c>
    </row>
    <row r="129" spans="1:13" s="133" customFormat="1" ht="26.25" customHeight="1">
      <c r="A129" s="135">
        <v>451</v>
      </c>
      <c r="B129" s="205" t="s">
        <v>275</v>
      </c>
      <c r="C129" s="207" t="e">
        <f>#REF!</f>
        <v>#REF!</v>
      </c>
      <c r="D129" s="209" t="e">
        <f>#REF!</f>
        <v>#REF!</v>
      </c>
      <c r="E129" s="209" t="e">
        <f>#REF!</f>
        <v>#REF!</v>
      </c>
      <c r="F129" s="211" t="e">
        <f>#REF!</f>
        <v>#REF!</v>
      </c>
      <c r="G129" s="208" t="e">
        <f>#REF!</f>
        <v>#REF!</v>
      </c>
      <c r="H129" s="143" t="s">
        <v>230</v>
      </c>
      <c r="I129" s="250"/>
      <c r="J129" s="137" t="str">
        <f>'YARIŞMA BİLGİLERİ'!$F$21</f>
        <v>Bayanlar</v>
      </c>
      <c r="K129" s="251" t="str">
        <f t="shared" si="1"/>
        <v>ISPARTA-Türkiye Üniversiteler Atletizm Şampiyonası</v>
      </c>
      <c r="L129" s="141" t="e">
        <f>#REF!</f>
        <v>#REF!</v>
      </c>
      <c r="M129" s="141" t="s">
        <v>224</v>
      </c>
    </row>
    <row r="130" spans="1:13" s="133" customFormat="1" ht="26.25" customHeight="1">
      <c r="A130" s="135">
        <v>452</v>
      </c>
      <c r="B130" s="205" t="s">
        <v>275</v>
      </c>
      <c r="C130" s="207" t="e">
        <f>#REF!</f>
        <v>#REF!</v>
      </c>
      <c r="D130" s="209" t="e">
        <f>#REF!</f>
        <v>#REF!</v>
      </c>
      <c r="E130" s="209" t="e">
        <f>#REF!</f>
        <v>#REF!</v>
      </c>
      <c r="F130" s="211" t="e">
        <f>#REF!</f>
        <v>#REF!</v>
      </c>
      <c r="G130" s="208" t="e">
        <f>#REF!</f>
        <v>#REF!</v>
      </c>
      <c r="H130" s="143" t="s">
        <v>230</v>
      </c>
      <c r="I130" s="250"/>
      <c r="J130" s="137" t="str">
        <f>'YARIŞMA BİLGİLERİ'!$F$21</f>
        <v>Bayanlar</v>
      </c>
      <c r="K130" s="251" t="str">
        <f t="shared" si="1"/>
        <v>ISPARTA-Türkiye Üniversiteler Atletizm Şampiyonası</v>
      </c>
      <c r="L130" s="141" t="e">
        <f>#REF!</f>
        <v>#REF!</v>
      </c>
      <c r="M130" s="141" t="s">
        <v>224</v>
      </c>
    </row>
    <row r="131" spans="1:13" s="133" customFormat="1" ht="26.25" customHeight="1">
      <c r="A131" s="135">
        <v>453</v>
      </c>
      <c r="B131" s="205" t="s">
        <v>275</v>
      </c>
      <c r="C131" s="207" t="e">
        <f>#REF!</f>
        <v>#REF!</v>
      </c>
      <c r="D131" s="209" t="e">
        <f>#REF!</f>
        <v>#REF!</v>
      </c>
      <c r="E131" s="209" t="e">
        <f>#REF!</f>
        <v>#REF!</v>
      </c>
      <c r="F131" s="211" t="e">
        <f>#REF!</f>
        <v>#REF!</v>
      </c>
      <c r="G131" s="208" t="e">
        <f>#REF!</f>
        <v>#REF!</v>
      </c>
      <c r="H131" s="143" t="s">
        <v>230</v>
      </c>
      <c r="I131" s="250"/>
      <c r="J131" s="137" t="str">
        <f>'YARIŞMA BİLGİLERİ'!$F$21</f>
        <v>Bayanlar</v>
      </c>
      <c r="K131" s="251" t="str">
        <f t="shared" ref="K131:K194" si="2">CONCATENATE(K$1,"-",A$1)</f>
        <v>ISPARTA-Türkiye Üniversiteler Atletizm Şampiyonası</v>
      </c>
      <c r="L131" s="141" t="e">
        <f>#REF!</f>
        <v>#REF!</v>
      </c>
      <c r="M131" s="141" t="s">
        <v>224</v>
      </c>
    </row>
    <row r="132" spans="1:13" s="133" customFormat="1" ht="26.25" customHeight="1">
      <c r="A132" s="135">
        <v>454</v>
      </c>
      <c r="B132" s="205" t="s">
        <v>275</v>
      </c>
      <c r="C132" s="207" t="e">
        <f>#REF!</f>
        <v>#REF!</v>
      </c>
      <c r="D132" s="209" t="e">
        <f>#REF!</f>
        <v>#REF!</v>
      </c>
      <c r="E132" s="209" t="e">
        <f>#REF!</f>
        <v>#REF!</v>
      </c>
      <c r="F132" s="211" t="e">
        <f>#REF!</f>
        <v>#REF!</v>
      </c>
      <c r="G132" s="208" t="e">
        <f>#REF!</f>
        <v>#REF!</v>
      </c>
      <c r="H132" s="143" t="s">
        <v>230</v>
      </c>
      <c r="I132" s="250"/>
      <c r="J132" s="137" t="str">
        <f>'YARIŞMA BİLGİLERİ'!$F$21</f>
        <v>Bayanlar</v>
      </c>
      <c r="K132" s="251" t="str">
        <f t="shared" si="2"/>
        <v>ISPARTA-Türkiye Üniversiteler Atletizm Şampiyonası</v>
      </c>
      <c r="L132" s="141" t="e">
        <f>#REF!</f>
        <v>#REF!</v>
      </c>
      <c r="M132" s="141" t="s">
        <v>224</v>
      </c>
    </row>
    <row r="133" spans="1:13" s="133" customFormat="1" ht="26.25" customHeight="1">
      <c r="A133" s="135">
        <v>455</v>
      </c>
      <c r="B133" s="205" t="s">
        <v>293</v>
      </c>
      <c r="C133" s="207" t="e">
        <f>#REF!</f>
        <v>#REF!</v>
      </c>
      <c r="D133" s="209" t="e">
        <f>#REF!</f>
        <v>#REF!</v>
      </c>
      <c r="E133" s="209" t="e">
        <f>#REF!</f>
        <v>#REF!</v>
      </c>
      <c r="F133" s="210" t="e">
        <f>#REF!</f>
        <v>#REF!</v>
      </c>
      <c r="G133" s="208" t="e">
        <f>#REF!</f>
        <v>#REF!</v>
      </c>
      <c r="H133" s="143" t="s">
        <v>232</v>
      </c>
      <c r="I133" s="250"/>
      <c r="J133" s="137" t="str">
        <f>'YARIŞMA BİLGİLERİ'!$F$21</f>
        <v>Bayanlar</v>
      </c>
      <c r="K133" s="251" t="str">
        <f t="shared" si="2"/>
        <v>ISPARTA-Türkiye Üniversiteler Atletizm Şampiyonası</v>
      </c>
      <c r="L133" s="141" t="e">
        <f>#REF!</f>
        <v>#REF!</v>
      </c>
      <c r="M133" s="141" t="s">
        <v>224</v>
      </c>
    </row>
    <row r="134" spans="1:13" s="133" customFormat="1" ht="26.25" customHeight="1">
      <c r="A134" s="135">
        <v>456</v>
      </c>
      <c r="B134" s="205" t="s">
        <v>293</v>
      </c>
      <c r="C134" s="207" t="e">
        <f>#REF!</f>
        <v>#REF!</v>
      </c>
      <c r="D134" s="209" t="e">
        <f>#REF!</f>
        <v>#REF!</v>
      </c>
      <c r="E134" s="209" t="e">
        <f>#REF!</f>
        <v>#REF!</v>
      </c>
      <c r="F134" s="210" t="e">
        <f>#REF!</f>
        <v>#REF!</v>
      </c>
      <c r="G134" s="208" t="e">
        <f>#REF!</f>
        <v>#REF!</v>
      </c>
      <c r="H134" s="143" t="s">
        <v>232</v>
      </c>
      <c r="I134" s="250"/>
      <c r="J134" s="137" t="str">
        <f>'YARIŞMA BİLGİLERİ'!$F$21</f>
        <v>Bayanlar</v>
      </c>
      <c r="K134" s="251" t="str">
        <f t="shared" si="2"/>
        <v>ISPARTA-Türkiye Üniversiteler Atletizm Şampiyonası</v>
      </c>
      <c r="L134" s="141" t="e">
        <f>#REF!</f>
        <v>#REF!</v>
      </c>
      <c r="M134" s="141" t="s">
        <v>224</v>
      </c>
    </row>
    <row r="135" spans="1:13" s="133" customFormat="1" ht="26.25" customHeight="1">
      <c r="A135" s="135">
        <v>457</v>
      </c>
      <c r="B135" s="205" t="s">
        <v>293</v>
      </c>
      <c r="C135" s="207" t="e">
        <f>#REF!</f>
        <v>#REF!</v>
      </c>
      <c r="D135" s="209" t="e">
        <f>#REF!</f>
        <v>#REF!</v>
      </c>
      <c r="E135" s="209" t="e">
        <f>#REF!</f>
        <v>#REF!</v>
      </c>
      <c r="F135" s="210" t="e">
        <f>#REF!</f>
        <v>#REF!</v>
      </c>
      <c r="G135" s="208" t="e">
        <f>#REF!</f>
        <v>#REF!</v>
      </c>
      <c r="H135" s="143" t="s">
        <v>232</v>
      </c>
      <c r="I135" s="250"/>
      <c r="J135" s="137" t="str">
        <f>'YARIŞMA BİLGİLERİ'!$F$21</f>
        <v>Bayanlar</v>
      </c>
      <c r="K135" s="251" t="str">
        <f t="shared" si="2"/>
        <v>ISPARTA-Türkiye Üniversiteler Atletizm Şampiyonası</v>
      </c>
      <c r="L135" s="141" t="e">
        <f>#REF!</f>
        <v>#REF!</v>
      </c>
      <c r="M135" s="141" t="s">
        <v>224</v>
      </c>
    </row>
    <row r="136" spans="1:13" s="133" customFormat="1" ht="26.25" customHeight="1">
      <c r="A136" s="135">
        <v>458</v>
      </c>
      <c r="B136" s="205" t="s">
        <v>293</v>
      </c>
      <c r="C136" s="207" t="e">
        <f>#REF!</f>
        <v>#REF!</v>
      </c>
      <c r="D136" s="209" t="e">
        <f>#REF!</f>
        <v>#REF!</v>
      </c>
      <c r="E136" s="209" t="e">
        <f>#REF!</f>
        <v>#REF!</v>
      </c>
      <c r="F136" s="210" t="e">
        <f>#REF!</f>
        <v>#REF!</v>
      </c>
      <c r="G136" s="208" t="e">
        <f>#REF!</f>
        <v>#REF!</v>
      </c>
      <c r="H136" s="143" t="s">
        <v>232</v>
      </c>
      <c r="I136" s="250"/>
      <c r="J136" s="137" t="str">
        <f>'YARIŞMA BİLGİLERİ'!$F$21</f>
        <v>Bayanlar</v>
      </c>
      <c r="K136" s="251" t="str">
        <f t="shared" si="2"/>
        <v>ISPARTA-Türkiye Üniversiteler Atletizm Şampiyonası</v>
      </c>
      <c r="L136" s="141" t="e">
        <f>#REF!</f>
        <v>#REF!</v>
      </c>
      <c r="M136" s="141" t="s">
        <v>224</v>
      </c>
    </row>
    <row r="137" spans="1:13" s="133" customFormat="1" ht="26.25" customHeight="1">
      <c r="A137" s="135">
        <v>459</v>
      </c>
      <c r="B137" s="205" t="s">
        <v>293</v>
      </c>
      <c r="C137" s="207" t="e">
        <f>#REF!</f>
        <v>#REF!</v>
      </c>
      <c r="D137" s="209" t="e">
        <f>#REF!</f>
        <v>#REF!</v>
      </c>
      <c r="E137" s="209" t="e">
        <f>#REF!</f>
        <v>#REF!</v>
      </c>
      <c r="F137" s="210" t="e">
        <f>#REF!</f>
        <v>#REF!</v>
      </c>
      <c r="G137" s="208" t="e">
        <f>#REF!</f>
        <v>#REF!</v>
      </c>
      <c r="H137" s="143" t="s">
        <v>232</v>
      </c>
      <c r="I137" s="250"/>
      <c r="J137" s="137" t="str">
        <f>'YARIŞMA BİLGİLERİ'!$F$21</f>
        <v>Bayanlar</v>
      </c>
      <c r="K137" s="251" t="str">
        <f t="shared" si="2"/>
        <v>ISPARTA-Türkiye Üniversiteler Atletizm Şampiyonası</v>
      </c>
      <c r="L137" s="141" t="e">
        <f>#REF!</f>
        <v>#REF!</v>
      </c>
      <c r="M137" s="141" t="s">
        <v>224</v>
      </c>
    </row>
    <row r="138" spans="1:13" s="133" customFormat="1" ht="26.25" customHeight="1">
      <c r="A138" s="135">
        <v>460</v>
      </c>
      <c r="B138" s="205" t="s">
        <v>293</v>
      </c>
      <c r="C138" s="207" t="e">
        <f>#REF!</f>
        <v>#REF!</v>
      </c>
      <c r="D138" s="209" t="e">
        <f>#REF!</f>
        <v>#REF!</v>
      </c>
      <c r="E138" s="209" t="e">
        <f>#REF!</f>
        <v>#REF!</v>
      </c>
      <c r="F138" s="210" t="e">
        <f>#REF!</f>
        <v>#REF!</v>
      </c>
      <c r="G138" s="208" t="e">
        <f>#REF!</f>
        <v>#REF!</v>
      </c>
      <c r="H138" s="143" t="s">
        <v>232</v>
      </c>
      <c r="I138" s="250"/>
      <c r="J138" s="137" t="str">
        <f>'YARIŞMA BİLGİLERİ'!$F$21</f>
        <v>Bayanlar</v>
      </c>
      <c r="K138" s="251" t="str">
        <f t="shared" si="2"/>
        <v>ISPARTA-Türkiye Üniversiteler Atletizm Şampiyonası</v>
      </c>
      <c r="L138" s="141" t="e">
        <f>#REF!</f>
        <v>#REF!</v>
      </c>
      <c r="M138" s="141" t="s">
        <v>224</v>
      </c>
    </row>
    <row r="139" spans="1:13" s="133" customFormat="1" ht="26.25" customHeight="1">
      <c r="A139" s="135">
        <v>461</v>
      </c>
      <c r="B139" s="205" t="s">
        <v>293</v>
      </c>
      <c r="C139" s="207" t="e">
        <f>#REF!</f>
        <v>#REF!</v>
      </c>
      <c r="D139" s="209" t="e">
        <f>#REF!</f>
        <v>#REF!</v>
      </c>
      <c r="E139" s="209" t="e">
        <f>#REF!</f>
        <v>#REF!</v>
      </c>
      <c r="F139" s="210" t="e">
        <f>#REF!</f>
        <v>#REF!</v>
      </c>
      <c r="G139" s="208" t="e">
        <f>#REF!</f>
        <v>#REF!</v>
      </c>
      <c r="H139" s="143" t="s">
        <v>232</v>
      </c>
      <c r="I139" s="250"/>
      <c r="J139" s="137" t="str">
        <f>'YARIŞMA BİLGİLERİ'!$F$21</f>
        <v>Bayanlar</v>
      </c>
      <c r="K139" s="251" t="str">
        <f t="shared" si="2"/>
        <v>ISPARTA-Türkiye Üniversiteler Atletizm Şampiyonası</v>
      </c>
      <c r="L139" s="141" t="e">
        <f>#REF!</f>
        <v>#REF!</v>
      </c>
      <c r="M139" s="141" t="s">
        <v>224</v>
      </c>
    </row>
    <row r="140" spans="1:13" s="133" customFormat="1" ht="26.25" customHeight="1">
      <c r="A140" s="135">
        <v>462</v>
      </c>
      <c r="B140" s="205" t="s">
        <v>293</v>
      </c>
      <c r="C140" s="207" t="e">
        <f>#REF!</f>
        <v>#REF!</v>
      </c>
      <c r="D140" s="209" t="e">
        <f>#REF!</f>
        <v>#REF!</v>
      </c>
      <c r="E140" s="209" t="e">
        <f>#REF!</f>
        <v>#REF!</v>
      </c>
      <c r="F140" s="210" t="e">
        <f>#REF!</f>
        <v>#REF!</v>
      </c>
      <c r="G140" s="208" t="e">
        <f>#REF!</f>
        <v>#REF!</v>
      </c>
      <c r="H140" s="143" t="s">
        <v>232</v>
      </c>
      <c r="I140" s="250"/>
      <c r="J140" s="137" t="str">
        <f>'YARIŞMA BİLGİLERİ'!$F$21</f>
        <v>Bayanlar</v>
      </c>
      <c r="K140" s="251" t="str">
        <f t="shared" si="2"/>
        <v>ISPARTA-Türkiye Üniversiteler Atletizm Şampiyonası</v>
      </c>
      <c r="L140" s="141" t="e">
        <f>#REF!</f>
        <v>#REF!</v>
      </c>
      <c r="M140" s="141" t="s">
        <v>224</v>
      </c>
    </row>
    <row r="141" spans="1:13" s="133" customFormat="1" ht="26.25" customHeight="1">
      <c r="A141" s="135">
        <v>463</v>
      </c>
      <c r="B141" s="205" t="s">
        <v>293</v>
      </c>
      <c r="C141" s="207" t="e">
        <f>#REF!</f>
        <v>#REF!</v>
      </c>
      <c r="D141" s="209" t="e">
        <f>#REF!</f>
        <v>#REF!</v>
      </c>
      <c r="E141" s="209" t="e">
        <f>#REF!</f>
        <v>#REF!</v>
      </c>
      <c r="F141" s="210" t="e">
        <f>#REF!</f>
        <v>#REF!</v>
      </c>
      <c r="G141" s="208" t="e">
        <f>#REF!</f>
        <v>#REF!</v>
      </c>
      <c r="H141" s="143" t="s">
        <v>232</v>
      </c>
      <c r="I141" s="250"/>
      <c r="J141" s="137" t="str">
        <f>'YARIŞMA BİLGİLERİ'!$F$21</f>
        <v>Bayanlar</v>
      </c>
      <c r="K141" s="251" t="str">
        <f t="shared" si="2"/>
        <v>ISPARTA-Türkiye Üniversiteler Atletizm Şampiyonası</v>
      </c>
      <c r="L141" s="141" t="e">
        <f>#REF!</f>
        <v>#REF!</v>
      </c>
      <c r="M141" s="141" t="s">
        <v>224</v>
      </c>
    </row>
    <row r="142" spans="1:13" s="133" customFormat="1" ht="26.25" customHeight="1">
      <c r="A142" s="135">
        <v>464</v>
      </c>
      <c r="B142" s="205" t="s">
        <v>293</v>
      </c>
      <c r="C142" s="207" t="e">
        <f>#REF!</f>
        <v>#REF!</v>
      </c>
      <c r="D142" s="209" t="e">
        <f>#REF!</f>
        <v>#REF!</v>
      </c>
      <c r="E142" s="209" t="e">
        <f>#REF!</f>
        <v>#REF!</v>
      </c>
      <c r="F142" s="210" t="e">
        <f>#REF!</f>
        <v>#REF!</v>
      </c>
      <c r="G142" s="208" t="e">
        <f>#REF!</f>
        <v>#REF!</v>
      </c>
      <c r="H142" s="143" t="s">
        <v>232</v>
      </c>
      <c r="I142" s="250"/>
      <c r="J142" s="137" t="str">
        <f>'YARIŞMA BİLGİLERİ'!$F$21</f>
        <v>Bayanlar</v>
      </c>
      <c r="K142" s="251" t="str">
        <f t="shared" si="2"/>
        <v>ISPARTA-Türkiye Üniversiteler Atletizm Şampiyonası</v>
      </c>
      <c r="L142" s="141" t="e">
        <f>#REF!</f>
        <v>#REF!</v>
      </c>
      <c r="M142" s="141" t="s">
        <v>224</v>
      </c>
    </row>
    <row r="143" spans="1:13" s="133" customFormat="1" ht="26.25" customHeight="1">
      <c r="A143" s="135">
        <v>465</v>
      </c>
      <c r="B143" s="205" t="s">
        <v>293</v>
      </c>
      <c r="C143" s="207" t="e">
        <f>#REF!</f>
        <v>#REF!</v>
      </c>
      <c r="D143" s="209" t="e">
        <f>#REF!</f>
        <v>#REF!</v>
      </c>
      <c r="E143" s="209" t="e">
        <f>#REF!</f>
        <v>#REF!</v>
      </c>
      <c r="F143" s="210" t="e">
        <f>#REF!</f>
        <v>#REF!</v>
      </c>
      <c r="G143" s="208" t="e">
        <f>#REF!</f>
        <v>#REF!</v>
      </c>
      <c r="H143" s="143" t="s">
        <v>232</v>
      </c>
      <c r="I143" s="250"/>
      <c r="J143" s="137" t="str">
        <f>'YARIŞMA BİLGİLERİ'!$F$21</f>
        <v>Bayanlar</v>
      </c>
      <c r="K143" s="251" t="str">
        <f t="shared" si="2"/>
        <v>ISPARTA-Türkiye Üniversiteler Atletizm Şampiyonası</v>
      </c>
      <c r="L143" s="141" t="e">
        <f>#REF!</f>
        <v>#REF!</v>
      </c>
      <c r="M143" s="141" t="s">
        <v>224</v>
      </c>
    </row>
    <row r="144" spans="1:13" s="133" customFormat="1" ht="26.25" customHeight="1">
      <c r="A144" s="135">
        <v>466</v>
      </c>
      <c r="B144" s="205" t="s">
        <v>293</v>
      </c>
      <c r="C144" s="207" t="e">
        <f>#REF!</f>
        <v>#REF!</v>
      </c>
      <c r="D144" s="209" t="e">
        <f>#REF!</f>
        <v>#REF!</v>
      </c>
      <c r="E144" s="209" t="e">
        <f>#REF!</f>
        <v>#REF!</v>
      </c>
      <c r="F144" s="210" t="e">
        <f>#REF!</f>
        <v>#REF!</v>
      </c>
      <c r="G144" s="208" t="e">
        <f>#REF!</f>
        <v>#REF!</v>
      </c>
      <c r="H144" s="143" t="s">
        <v>232</v>
      </c>
      <c r="I144" s="250"/>
      <c r="J144" s="137" t="str">
        <f>'YARIŞMA BİLGİLERİ'!$F$21</f>
        <v>Bayanlar</v>
      </c>
      <c r="K144" s="251" t="str">
        <f t="shared" si="2"/>
        <v>ISPARTA-Türkiye Üniversiteler Atletizm Şampiyonası</v>
      </c>
      <c r="L144" s="141" t="e">
        <f>#REF!</f>
        <v>#REF!</v>
      </c>
      <c r="M144" s="141" t="s">
        <v>224</v>
      </c>
    </row>
    <row r="145" spans="1:13" s="133" customFormat="1" ht="26.25" customHeight="1">
      <c r="A145" s="135">
        <v>467</v>
      </c>
      <c r="B145" s="205" t="s">
        <v>293</v>
      </c>
      <c r="C145" s="207" t="e">
        <f>#REF!</f>
        <v>#REF!</v>
      </c>
      <c r="D145" s="209" t="e">
        <f>#REF!</f>
        <v>#REF!</v>
      </c>
      <c r="E145" s="209" t="e">
        <f>#REF!</f>
        <v>#REF!</v>
      </c>
      <c r="F145" s="210" t="e">
        <f>#REF!</f>
        <v>#REF!</v>
      </c>
      <c r="G145" s="208" t="e">
        <f>#REF!</f>
        <v>#REF!</v>
      </c>
      <c r="H145" s="143" t="s">
        <v>232</v>
      </c>
      <c r="I145" s="250"/>
      <c r="J145" s="137" t="str">
        <f>'YARIŞMA BİLGİLERİ'!$F$21</f>
        <v>Bayanlar</v>
      </c>
      <c r="K145" s="251" t="str">
        <f t="shared" si="2"/>
        <v>ISPARTA-Türkiye Üniversiteler Atletizm Şampiyonası</v>
      </c>
      <c r="L145" s="141" t="e">
        <f>#REF!</f>
        <v>#REF!</v>
      </c>
      <c r="M145" s="141" t="s">
        <v>224</v>
      </c>
    </row>
    <row r="146" spans="1:13" s="133" customFormat="1" ht="26.25" customHeight="1">
      <c r="A146" s="135">
        <v>468</v>
      </c>
      <c r="B146" s="205" t="s">
        <v>293</v>
      </c>
      <c r="C146" s="207" t="e">
        <f>#REF!</f>
        <v>#REF!</v>
      </c>
      <c r="D146" s="209" t="e">
        <f>#REF!</f>
        <v>#REF!</v>
      </c>
      <c r="E146" s="209" t="e">
        <f>#REF!</f>
        <v>#REF!</v>
      </c>
      <c r="F146" s="210" t="e">
        <f>#REF!</f>
        <v>#REF!</v>
      </c>
      <c r="G146" s="208" t="e">
        <f>#REF!</f>
        <v>#REF!</v>
      </c>
      <c r="H146" s="143" t="s">
        <v>232</v>
      </c>
      <c r="I146" s="250"/>
      <c r="J146" s="137" t="str">
        <f>'YARIŞMA BİLGİLERİ'!$F$21</f>
        <v>Bayanlar</v>
      </c>
      <c r="K146" s="251" t="str">
        <f t="shared" si="2"/>
        <v>ISPARTA-Türkiye Üniversiteler Atletizm Şampiyonası</v>
      </c>
      <c r="L146" s="141" t="e">
        <f>#REF!</f>
        <v>#REF!</v>
      </c>
      <c r="M146" s="141" t="s">
        <v>224</v>
      </c>
    </row>
    <row r="147" spans="1:13" s="252" customFormat="1" ht="26.25" customHeight="1">
      <c r="A147" s="135">
        <v>469</v>
      </c>
      <c r="B147" s="205" t="s">
        <v>293</v>
      </c>
      <c r="C147" s="207" t="e">
        <f>#REF!</f>
        <v>#REF!</v>
      </c>
      <c r="D147" s="209" t="e">
        <f>#REF!</f>
        <v>#REF!</v>
      </c>
      <c r="E147" s="209" t="e">
        <f>#REF!</f>
        <v>#REF!</v>
      </c>
      <c r="F147" s="210" t="e">
        <f>#REF!</f>
        <v>#REF!</v>
      </c>
      <c r="G147" s="208" t="e">
        <f>#REF!</f>
        <v>#REF!</v>
      </c>
      <c r="H147" s="143" t="s">
        <v>232</v>
      </c>
      <c r="I147" s="250"/>
      <c r="J147" s="137" t="str">
        <f>'YARIŞMA BİLGİLERİ'!$F$21</f>
        <v>Bayanlar</v>
      </c>
      <c r="K147" s="251" t="str">
        <f t="shared" si="2"/>
        <v>ISPARTA-Türkiye Üniversiteler Atletizm Şampiyonası</v>
      </c>
      <c r="L147" s="141" t="e">
        <f>#REF!</f>
        <v>#REF!</v>
      </c>
      <c r="M147" s="141" t="s">
        <v>224</v>
      </c>
    </row>
    <row r="148" spans="1:13" s="252" customFormat="1" ht="26.25" customHeight="1">
      <c r="A148" s="135">
        <v>470</v>
      </c>
      <c r="B148" s="205" t="s">
        <v>293</v>
      </c>
      <c r="C148" s="207" t="e">
        <f>#REF!</f>
        <v>#REF!</v>
      </c>
      <c r="D148" s="209" t="e">
        <f>#REF!</f>
        <v>#REF!</v>
      </c>
      <c r="E148" s="209" t="e">
        <f>#REF!</f>
        <v>#REF!</v>
      </c>
      <c r="F148" s="210" t="e">
        <f>#REF!</f>
        <v>#REF!</v>
      </c>
      <c r="G148" s="208" t="e">
        <f>#REF!</f>
        <v>#REF!</v>
      </c>
      <c r="H148" s="143" t="s">
        <v>232</v>
      </c>
      <c r="I148" s="250"/>
      <c r="J148" s="137" t="str">
        <f>'YARIŞMA BİLGİLERİ'!$F$21</f>
        <v>Bayanlar</v>
      </c>
      <c r="K148" s="251" t="str">
        <f t="shared" si="2"/>
        <v>ISPARTA-Türkiye Üniversiteler Atletizm Şampiyonası</v>
      </c>
      <c r="L148" s="141" t="e">
        <f>#REF!</f>
        <v>#REF!</v>
      </c>
      <c r="M148" s="141" t="s">
        <v>224</v>
      </c>
    </row>
    <row r="149" spans="1:13" s="252" customFormat="1" ht="26.25" customHeight="1">
      <c r="A149" s="135">
        <v>471</v>
      </c>
      <c r="B149" s="205" t="s">
        <v>293</v>
      </c>
      <c r="C149" s="207" t="e">
        <f>#REF!</f>
        <v>#REF!</v>
      </c>
      <c r="D149" s="209" t="e">
        <f>#REF!</f>
        <v>#REF!</v>
      </c>
      <c r="E149" s="209" t="e">
        <f>#REF!</f>
        <v>#REF!</v>
      </c>
      <c r="F149" s="210" t="e">
        <f>#REF!</f>
        <v>#REF!</v>
      </c>
      <c r="G149" s="208" t="e">
        <f>#REF!</f>
        <v>#REF!</v>
      </c>
      <c r="H149" s="143" t="s">
        <v>232</v>
      </c>
      <c r="I149" s="250"/>
      <c r="J149" s="137" t="str">
        <f>'YARIŞMA BİLGİLERİ'!$F$21</f>
        <v>Bayanlar</v>
      </c>
      <c r="K149" s="251" t="str">
        <f t="shared" si="2"/>
        <v>ISPARTA-Türkiye Üniversiteler Atletizm Şampiyonası</v>
      </c>
      <c r="L149" s="141" t="e">
        <f>#REF!</f>
        <v>#REF!</v>
      </c>
      <c r="M149" s="141" t="s">
        <v>224</v>
      </c>
    </row>
    <row r="150" spans="1:13" s="252" customFormat="1" ht="26.25" customHeight="1">
      <c r="A150" s="135">
        <v>472</v>
      </c>
      <c r="B150" s="205" t="s">
        <v>293</v>
      </c>
      <c r="C150" s="207" t="e">
        <f>#REF!</f>
        <v>#REF!</v>
      </c>
      <c r="D150" s="209" t="e">
        <f>#REF!</f>
        <v>#REF!</v>
      </c>
      <c r="E150" s="209" t="e">
        <f>#REF!</f>
        <v>#REF!</v>
      </c>
      <c r="F150" s="210" t="e">
        <f>#REF!</f>
        <v>#REF!</v>
      </c>
      <c r="G150" s="208" t="e">
        <f>#REF!</f>
        <v>#REF!</v>
      </c>
      <c r="H150" s="143" t="s">
        <v>232</v>
      </c>
      <c r="I150" s="250"/>
      <c r="J150" s="137" t="str">
        <f>'YARIŞMA BİLGİLERİ'!$F$21</f>
        <v>Bayanlar</v>
      </c>
      <c r="K150" s="251" t="str">
        <f t="shared" si="2"/>
        <v>ISPARTA-Türkiye Üniversiteler Atletizm Şampiyonası</v>
      </c>
      <c r="L150" s="141" t="e">
        <f>#REF!</f>
        <v>#REF!</v>
      </c>
      <c r="M150" s="141" t="s">
        <v>224</v>
      </c>
    </row>
    <row r="151" spans="1:13" s="252" customFormat="1" ht="26.25" customHeight="1">
      <c r="A151" s="135">
        <v>473</v>
      </c>
      <c r="B151" s="205" t="s">
        <v>293</v>
      </c>
      <c r="C151" s="207" t="e">
        <f>#REF!</f>
        <v>#REF!</v>
      </c>
      <c r="D151" s="209" t="e">
        <f>#REF!</f>
        <v>#REF!</v>
      </c>
      <c r="E151" s="209" t="e">
        <f>#REF!</f>
        <v>#REF!</v>
      </c>
      <c r="F151" s="210" t="e">
        <f>#REF!</f>
        <v>#REF!</v>
      </c>
      <c r="G151" s="208" t="e">
        <f>#REF!</f>
        <v>#REF!</v>
      </c>
      <c r="H151" s="143" t="s">
        <v>232</v>
      </c>
      <c r="I151" s="250"/>
      <c r="J151" s="137" t="str">
        <f>'YARIŞMA BİLGİLERİ'!$F$21</f>
        <v>Bayanlar</v>
      </c>
      <c r="K151" s="251" t="str">
        <f t="shared" si="2"/>
        <v>ISPARTA-Türkiye Üniversiteler Atletizm Şampiyonası</v>
      </c>
      <c r="L151" s="141" t="e">
        <f>#REF!</f>
        <v>#REF!</v>
      </c>
      <c r="M151" s="141" t="s">
        <v>224</v>
      </c>
    </row>
    <row r="152" spans="1:13" s="252" customFormat="1" ht="26.25" customHeight="1">
      <c r="A152" s="135">
        <v>474</v>
      </c>
      <c r="B152" s="205" t="s">
        <v>293</v>
      </c>
      <c r="C152" s="207" t="e">
        <f>#REF!</f>
        <v>#REF!</v>
      </c>
      <c r="D152" s="209" t="e">
        <f>#REF!</f>
        <v>#REF!</v>
      </c>
      <c r="E152" s="209" t="e">
        <f>#REF!</f>
        <v>#REF!</v>
      </c>
      <c r="F152" s="210" t="e">
        <f>#REF!</f>
        <v>#REF!</v>
      </c>
      <c r="G152" s="208" t="e">
        <f>#REF!</f>
        <v>#REF!</v>
      </c>
      <c r="H152" s="143" t="s">
        <v>232</v>
      </c>
      <c r="I152" s="250"/>
      <c r="J152" s="137" t="str">
        <f>'YARIŞMA BİLGİLERİ'!$F$21</f>
        <v>Bayanlar</v>
      </c>
      <c r="K152" s="251" t="str">
        <f t="shared" si="2"/>
        <v>ISPARTA-Türkiye Üniversiteler Atletizm Şampiyonası</v>
      </c>
      <c r="L152" s="141" t="e">
        <f>#REF!</f>
        <v>#REF!</v>
      </c>
      <c r="M152" s="141" t="s">
        <v>224</v>
      </c>
    </row>
    <row r="153" spans="1:13" s="252" customFormat="1" ht="26.25" customHeight="1">
      <c r="A153" s="135">
        <v>475</v>
      </c>
      <c r="B153" s="205" t="s">
        <v>293</v>
      </c>
      <c r="C153" s="207" t="e">
        <f>#REF!</f>
        <v>#REF!</v>
      </c>
      <c r="D153" s="209" t="e">
        <f>#REF!</f>
        <v>#REF!</v>
      </c>
      <c r="E153" s="209" t="e">
        <f>#REF!</f>
        <v>#REF!</v>
      </c>
      <c r="F153" s="210" t="e">
        <f>#REF!</f>
        <v>#REF!</v>
      </c>
      <c r="G153" s="208" t="e">
        <f>#REF!</f>
        <v>#REF!</v>
      </c>
      <c r="H153" s="143" t="s">
        <v>232</v>
      </c>
      <c r="I153" s="250"/>
      <c r="J153" s="137" t="str">
        <f>'YARIŞMA BİLGİLERİ'!$F$21</f>
        <v>Bayanlar</v>
      </c>
      <c r="K153" s="251" t="str">
        <f t="shared" si="2"/>
        <v>ISPARTA-Türkiye Üniversiteler Atletizm Şampiyonası</v>
      </c>
      <c r="L153" s="141" t="e">
        <f>#REF!</f>
        <v>#REF!</v>
      </c>
      <c r="M153" s="141" t="s">
        <v>224</v>
      </c>
    </row>
    <row r="154" spans="1:13" s="252" customFormat="1" ht="26.25" customHeight="1">
      <c r="A154" s="135">
        <v>476</v>
      </c>
      <c r="B154" s="205" t="s">
        <v>293</v>
      </c>
      <c r="C154" s="207" t="e">
        <f>#REF!</f>
        <v>#REF!</v>
      </c>
      <c r="D154" s="209" t="e">
        <f>#REF!</f>
        <v>#REF!</v>
      </c>
      <c r="E154" s="209" t="e">
        <f>#REF!</f>
        <v>#REF!</v>
      </c>
      <c r="F154" s="210" t="e">
        <f>#REF!</f>
        <v>#REF!</v>
      </c>
      <c r="G154" s="208" t="e">
        <f>#REF!</f>
        <v>#REF!</v>
      </c>
      <c r="H154" s="143" t="s">
        <v>232</v>
      </c>
      <c r="I154" s="250"/>
      <c r="J154" s="137" t="str">
        <f>'YARIŞMA BİLGİLERİ'!$F$21</f>
        <v>Bayanlar</v>
      </c>
      <c r="K154" s="251" t="str">
        <f t="shared" si="2"/>
        <v>ISPARTA-Türkiye Üniversiteler Atletizm Şampiyonası</v>
      </c>
      <c r="L154" s="141" t="e">
        <f>#REF!</f>
        <v>#REF!</v>
      </c>
      <c r="M154" s="141" t="s">
        <v>224</v>
      </c>
    </row>
    <row r="155" spans="1:13" s="252" customFormat="1" ht="26.25" customHeight="1">
      <c r="A155" s="135">
        <v>477</v>
      </c>
      <c r="B155" s="205" t="s">
        <v>293</v>
      </c>
      <c r="C155" s="207" t="e">
        <f>#REF!</f>
        <v>#REF!</v>
      </c>
      <c r="D155" s="209" t="e">
        <f>#REF!</f>
        <v>#REF!</v>
      </c>
      <c r="E155" s="209" t="e">
        <f>#REF!</f>
        <v>#REF!</v>
      </c>
      <c r="F155" s="210" t="e">
        <f>#REF!</f>
        <v>#REF!</v>
      </c>
      <c r="G155" s="208" t="e">
        <f>#REF!</f>
        <v>#REF!</v>
      </c>
      <c r="H155" s="143" t="s">
        <v>232</v>
      </c>
      <c r="I155" s="250"/>
      <c r="J155" s="137" t="str">
        <f>'YARIŞMA BİLGİLERİ'!$F$21</f>
        <v>Bayanlar</v>
      </c>
      <c r="K155" s="251" t="str">
        <f t="shared" si="2"/>
        <v>ISPARTA-Türkiye Üniversiteler Atletizm Şampiyonası</v>
      </c>
      <c r="L155" s="141" t="e">
        <f>#REF!</f>
        <v>#REF!</v>
      </c>
      <c r="M155" s="141" t="s">
        <v>224</v>
      </c>
    </row>
    <row r="156" spans="1:13" s="252" customFormat="1" ht="26.25" customHeight="1">
      <c r="A156" s="135">
        <v>478</v>
      </c>
      <c r="B156" s="205" t="s">
        <v>293</v>
      </c>
      <c r="C156" s="207" t="e">
        <f>#REF!</f>
        <v>#REF!</v>
      </c>
      <c r="D156" s="209" t="e">
        <f>#REF!</f>
        <v>#REF!</v>
      </c>
      <c r="E156" s="209" t="e">
        <f>#REF!</f>
        <v>#REF!</v>
      </c>
      <c r="F156" s="210" t="e">
        <f>#REF!</f>
        <v>#REF!</v>
      </c>
      <c r="G156" s="208" t="e">
        <f>#REF!</f>
        <v>#REF!</v>
      </c>
      <c r="H156" s="143" t="s">
        <v>232</v>
      </c>
      <c r="I156" s="250"/>
      <c r="J156" s="137" t="str">
        <f>'YARIŞMA BİLGİLERİ'!$F$21</f>
        <v>Bayanlar</v>
      </c>
      <c r="K156" s="251" t="str">
        <f t="shared" si="2"/>
        <v>ISPARTA-Türkiye Üniversiteler Atletizm Şampiyonası</v>
      </c>
      <c r="L156" s="141" t="e">
        <f>#REF!</f>
        <v>#REF!</v>
      </c>
      <c r="M156" s="141" t="s">
        <v>224</v>
      </c>
    </row>
    <row r="157" spans="1:13" s="252" customFormat="1" ht="26.25" customHeight="1">
      <c r="A157" s="135">
        <v>479</v>
      </c>
      <c r="B157" s="205" t="s">
        <v>293</v>
      </c>
      <c r="C157" s="207" t="e">
        <f>#REF!</f>
        <v>#REF!</v>
      </c>
      <c r="D157" s="209" t="e">
        <f>#REF!</f>
        <v>#REF!</v>
      </c>
      <c r="E157" s="209" t="e">
        <f>#REF!</f>
        <v>#REF!</v>
      </c>
      <c r="F157" s="210" t="e">
        <f>#REF!</f>
        <v>#REF!</v>
      </c>
      <c r="G157" s="208" t="e">
        <f>#REF!</f>
        <v>#REF!</v>
      </c>
      <c r="H157" s="143" t="s">
        <v>232</v>
      </c>
      <c r="I157" s="250"/>
      <c r="J157" s="137" t="str">
        <f>'YARIŞMA BİLGİLERİ'!$F$21</f>
        <v>Bayanlar</v>
      </c>
      <c r="K157" s="251" t="str">
        <f t="shared" si="2"/>
        <v>ISPARTA-Türkiye Üniversiteler Atletizm Şampiyonası</v>
      </c>
      <c r="L157" s="141" t="e">
        <f>#REF!</f>
        <v>#REF!</v>
      </c>
      <c r="M157" s="141" t="s">
        <v>224</v>
      </c>
    </row>
    <row r="158" spans="1:13" s="252" customFormat="1" ht="26.25" customHeight="1">
      <c r="A158" s="135">
        <v>480</v>
      </c>
      <c r="B158" s="205" t="s">
        <v>293</v>
      </c>
      <c r="C158" s="207" t="e">
        <f>#REF!</f>
        <v>#REF!</v>
      </c>
      <c r="D158" s="209" t="e">
        <f>#REF!</f>
        <v>#REF!</v>
      </c>
      <c r="E158" s="209" t="e">
        <f>#REF!</f>
        <v>#REF!</v>
      </c>
      <c r="F158" s="210" t="e">
        <f>#REF!</f>
        <v>#REF!</v>
      </c>
      <c r="G158" s="208" t="e">
        <f>#REF!</f>
        <v>#REF!</v>
      </c>
      <c r="H158" s="143" t="s">
        <v>232</v>
      </c>
      <c r="I158" s="250"/>
      <c r="J158" s="137" t="str">
        <f>'YARIŞMA BİLGİLERİ'!$F$21</f>
        <v>Bayanlar</v>
      </c>
      <c r="K158" s="251" t="str">
        <f t="shared" si="2"/>
        <v>ISPARTA-Türkiye Üniversiteler Atletizm Şampiyonası</v>
      </c>
      <c r="L158" s="141" t="e">
        <f>#REF!</f>
        <v>#REF!</v>
      </c>
      <c r="M158" s="141" t="s">
        <v>224</v>
      </c>
    </row>
    <row r="159" spans="1:13" s="252" customFormat="1" ht="26.25" customHeight="1">
      <c r="A159" s="135">
        <v>481</v>
      </c>
      <c r="B159" s="205" t="s">
        <v>293</v>
      </c>
      <c r="C159" s="207" t="e">
        <f>#REF!</f>
        <v>#REF!</v>
      </c>
      <c r="D159" s="209" t="e">
        <f>#REF!</f>
        <v>#REF!</v>
      </c>
      <c r="E159" s="209" t="e">
        <f>#REF!</f>
        <v>#REF!</v>
      </c>
      <c r="F159" s="210" t="e">
        <f>#REF!</f>
        <v>#REF!</v>
      </c>
      <c r="G159" s="208" t="e">
        <f>#REF!</f>
        <v>#REF!</v>
      </c>
      <c r="H159" s="143" t="s">
        <v>232</v>
      </c>
      <c r="I159" s="250"/>
      <c r="J159" s="137" t="str">
        <f>'YARIŞMA BİLGİLERİ'!$F$21</f>
        <v>Bayanlar</v>
      </c>
      <c r="K159" s="251" t="str">
        <f t="shared" si="2"/>
        <v>ISPARTA-Türkiye Üniversiteler Atletizm Şampiyonası</v>
      </c>
      <c r="L159" s="141" t="e">
        <f>#REF!</f>
        <v>#REF!</v>
      </c>
      <c r="M159" s="141" t="s">
        <v>224</v>
      </c>
    </row>
    <row r="160" spans="1:13" s="252" customFormat="1" ht="26.25" customHeight="1">
      <c r="A160" s="135">
        <v>482</v>
      </c>
      <c r="B160" s="205" t="s">
        <v>217</v>
      </c>
      <c r="C160" s="207" t="e">
        <f>#REF!</f>
        <v>#REF!</v>
      </c>
      <c r="D160" s="209" t="e">
        <f>#REF!</f>
        <v>#REF!</v>
      </c>
      <c r="E160" s="209" t="e">
        <f>#REF!</f>
        <v>#REF!</v>
      </c>
      <c r="F160" s="210" t="e">
        <f>#REF!</f>
        <v>#REF!</v>
      </c>
      <c r="G160" s="208" t="e">
        <f>#REF!</f>
        <v>#REF!</v>
      </c>
      <c r="H160" s="143" t="s">
        <v>214</v>
      </c>
      <c r="I160" s="250"/>
      <c r="J160" s="137" t="str">
        <f>'YARIŞMA BİLGİLERİ'!$F$21</f>
        <v>Bayanlar</v>
      </c>
      <c r="K160" s="251" t="str">
        <f t="shared" si="2"/>
        <v>ISPARTA-Türkiye Üniversiteler Atletizm Şampiyonası</v>
      </c>
      <c r="L160" s="141" t="e">
        <f>#REF!</f>
        <v>#REF!</v>
      </c>
      <c r="M160" s="141" t="s">
        <v>224</v>
      </c>
    </row>
    <row r="161" spans="1:13" s="252" customFormat="1" ht="26.25" customHeight="1">
      <c r="A161" s="135">
        <v>483</v>
      </c>
      <c r="B161" s="205" t="s">
        <v>217</v>
      </c>
      <c r="C161" s="207" t="e">
        <f>#REF!</f>
        <v>#REF!</v>
      </c>
      <c r="D161" s="209" t="e">
        <f>#REF!</f>
        <v>#REF!</v>
      </c>
      <c r="E161" s="209" t="e">
        <f>#REF!</f>
        <v>#REF!</v>
      </c>
      <c r="F161" s="210" t="e">
        <f>#REF!</f>
        <v>#REF!</v>
      </c>
      <c r="G161" s="208" t="e">
        <f>#REF!</f>
        <v>#REF!</v>
      </c>
      <c r="H161" s="143" t="s">
        <v>214</v>
      </c>
      <c r="I161" s="250"/>
      <c r="J161" s="137" t="str">
        <f>'YARIŞMA BİLGİLERİ'!$F$21</f>
        <v>Bayanlar</v>
      </c>
      <c r="K161" s="251" t="str">
        <f t="shared" si="2"/>
        <v>ISPARTA-Türkiye Üniversiteler Atletizm Şampiyonası</v>
      </c>
      <c r="L161" s="141" t="e">
        <f>#REF!</f>
        <v>#REF!</v>
      </c>
      <c r="M161" s="141" t="s">
        <v>224</v>
      </c>
    </row>
    <row r="162" spans="1:13" s="252" customFormat="1" ht="26.25" customHeight="1">
      <c r="A162" s="135">
        <v>484</v>
      </c>
      <c r="B162" s="205" t="s">
        <v>217</v>
      </c>
      <c r="C162" s="207" t="e">
        <f>#REF!</f>
        <v>#REF!</v>
      </c>
      <c r="D162" s="209" t="e">
        <f>#REF!</f>
        <v>#REF!</v>
      </c>
      <c r="E162" s="209" t="e">
        <f>#REF!</f>
        <v>#REF!</v>
      </c>
      <c r="F162" s="210" t="e">
        <f>#REF!</f>
        <v>#REF!</v>
      </c>
      <c r="G162" s="208" t="e">
        <f>#REF!</f>
        <v>#REF!</v>
      </c>
      <c r="H162" s="143" t="s">
        <v>214</v>
      </c>
      <c r="I162" s="250"/>
      <c r="J162" s="137" t="str">
        <f>'YARIŞMA BİLGİLERİ'!$F$21</f>
        <v>Bayanlar</v>
      </c>
      <c r="K162" s="251" t="str">
        <f t="shared" si="2"/>
        <v>ISPARTA-Türkiye Üniversiteler Atletizm Şampiyonası</v>
      </c>
      <c r="L162" s="141" t="e">
        <f>#REF!</f>
        <v>#REF!</v>
      </c>
      <c r="M162" s="141" t="s">
        <v>224</v>
      </c>
    </row>
    <row r="163" spans="1:13" s="252" customFormat="1" ht="26.25" customHeight="1">
      <c r="A163" s="135">
        <v>485</v>
      </c>
      <c r="B163" s="205" t="s">
        <v>217</v>
      </c>
      <c r="C163" s="207" t="e">
        <f>#REF!</f>
        <v>#REF!</v>
      </c>
      <c r="D163" s="209" t="e">
        <f>#REF!</f>
        <v>#REF!</v>
      </c>
      <c r="E163" s="209" t="e">
        <f>#REF!</f>
        <v>#REF!</v>
      </c>
      <c r="F163" s="210" t="e">
        <f>#REF!</f>
        <v>#REF!</v>
      </c>
      <c r="G163" s="208" t="e">
        <f>#REF!</f>
        <v>#REF!</v>
      </c>
      <c r="H163" s="143" t="s">
        <v>214</v>
      </c>
      <c r="I163" s="250"/>
      <c r="J163" s="137" t="str">
        <f>'YARIŞMA BİLGİLERİ'!$F$21</f>
        <v>Bayanlar</v>
      </c>
      <c r="K163" s="251" t="str">
        <f t="shared" si="2"/>
        <v>ISPARTA-Türkiye Üniversiteler Atletizm Şampiyonası</v>
      </c>
      <c r="L163" s="141" t="e">
        <f>#REF!</f>
        <v>#REF!</v>
      </c>
      <c r="M163" s="141" t="s">
        <v>224</v>
      </c>
    </row>
    <row r="164" spans="1:13" s="252" customFormat="1" ht="26.25" customHeight="1">
      <c r="A164" s="135">
        <v>486</v>
      </c>
      <c r="B164" s="205" t="s">
        <v>217</v>
      </c>
      <c r="C164" s="207" t="e">
        <f>#REF!</f>
        <v>#REF!</v>
      </c>
      <c r="D164" s="209" t="e">
        <f>#REF!</f>
        <v>#REF!</v>
      </c>
      <c r="E164" s="209" t="e">
        <f>#REF!</f>
        <v>#REF!</v>
      </c>
      <c r="F164" s="210" t="e">
        <f>#REF!</f>
        <v>#REF!</v>
      </c>
      <c r="G164" s="208" t="e">
        <f>#REF!</f>
        <v>#REF!</v>
      </c>
      <c r="H164" s="143" t="s">
        <v>214</v>
      </c>
      <c r="I164" s="250"/>
      <c r="J164" s="137" t="str">
        <f>'YARIŞMA BİLGİLERİ'!$F$21</f>
        <v>Bayanlar</v>
      </c>
      <c r="K164" s="251" t="str">
        <f t="shared" si="2"/>
        <v>ISPARTA-Türkiye Üniversiteler Atletizm Şampiyonası</v>
      </c>
      <c r="L164" s="141" t="e">
        <f>#REF!</f>
        <v>#REF!</v>
      </c>
      <c r="M164" s="141" t="s">
        <v>224</v>
      </c>
    </row>
    <row r="165" spans="1:13" s="252" customFormat="1" ht="26.25" customHeight="1">
      <c r="A165" s="135">
        <v>487</v>
      </c>
      <c r="B165" s="205" t="s">
        <v>217</v>
      </c>
      <c r="C165" s="207" t="e">
        <f>#REF!</f>
        <v>#REF!</v>
      </c>
      <c r="D165" s="209" t="e">
        <f>#REF!</f>
        <v>#REF!</v>
      </c>
      <c r="E165" s="209" t="e">
        <f>#REF!</f>
        <v>#REF!</v>
      </c>
      <c r="F165" s="210" t="e">
        <f>#REF!</f>
        <v>#REF!</v>
      </c>
      <c r="G165" s="208" t="e">
        <f>#REF!</f>
        <v>#REF!</v>
      </c>
      <c r="H165" s="143" t="s">
        <v>214</v>
      </c>
      <c r="I165" s="250"/>
      <c r="J165" s="137" t="str">
        <f>'YARIŞMA BİLGİLERİ'!$F$21</f>
        <v>Bayanlar</v>
      </c>
      <c r="K165" s="251" t="str">
        <f t="shared" si="2"/>
        <v>ISPARTA-Türkiye Üniversiteler Atletizm Şampiyonası</v>
      </c>
      <c r="L165" s="141" t="e">
        <f>#REF!</f>
        <v>#REF!</v>
      </c>
      <c r="M165" s="141" t="s">
        <v>224</v>
      </c>
    </row>
    <row r="166" spans="1:13" s="252" customFormat="1" ht="26.25" customHeight="1">
      <c r="A166" s="135">
        <v>488</v>
      </c>
      <c r="B166" s="205" t="s">
        <v>217</v>
      </c>
      <c r="C166" s="207" t="e">
        <f>#REF!</f>
        <v>#REF!</v>
      </c>
      <c r="D166" s="209" t="e">
        <f>#REF!</f>
        <v>#REF!</v>
      </c>
      <c r="E166" s="209" t="e">
        <f>#REF!</f>
        <v>#REF!</v>
      </c>
      <c r="F166" s="210" t="e">
        <f>#REF!</f>
        <v>#REF!</v>
      </c>
      <c r="G166" s="208" t="e">
        <f>#REF!</f>
        <v>#REF!</v>
      </c>
      <c r="H166" s="143" t="s">
        <v>214</v>
      </c>
      <c r="I166" s="250"/>
      <c r="J166" s="137" t="str">
        <f>'YARIŞMA BİLGİLERİ'!$F$21</f>
        <v>Bayanlar</v>
      </c>
      <c r="K166" s="251" t="str">
        <f t="shared" si="2"/>
        <v>ISPARTA-Türkiye Üniversiteler Atletizm Şampiyonası</v>
      </c>
      <c r="L166" s="141" t="e">
        <f>#REF!</f>
        <v>#REF!</v>
      </c>
      <c r="M166" s="141" t="s">
        <v>224</v>
      </c>
    </row>
    <row r="167" spans="1:13" s="252" customFormat="1" ht="26.25" customHeight="1">
      <c r="A167" s="135">
        <v>489</v>
      </c>
      <c r="B167" s="205" t="s">
        <v>217</v>
      </c>
      <c r="C167" s="207" t="e">
        <f>#REF!</f>
        <v>#REF!</v>
      </c>
      <c r="D167" s="209" t="e">
        <f>#REF!</f>
        <v>#REF!</v>
      </c>
      <c r="E167" s="209" t="e">
        <f>#REF!</f>
        <v>#REF!</v>
      </c>
      <c r="F167" s="210" t="e">
        <f>#REF!</f>
        <v>#REF!</v>
      </c>
      <c r="G167" s="208" t="e">
        <f>#REF!</f>
        <v>#REF!</v>
      </c>
      <c r="H167" s="143" t="s">
        <v>214</v>
      </c>
      <c r="I167" s="250"/>
      <c r="J167" s="137" t="str">
        <f>'YARIŞMA BİLGİLERİ'!$F$21</f>
        <v>Bayanlar</v>
      </c>
      <c r="K167" s="251" t="str">
        <f t="shared" si="2"/>
        <v>ISPARTA-Türkiye Üniversiteler Atletizm Şampiyonası</v>
      </c>
      <c r="L167" s="141" t="e">
        <f>#REF!</f>
        <v>#REF!</v>
      </c>
      <c r="M167" s="141" t="s">
        <v>224</v>
      </c>
    </row>
    <row r="168" spans="1:13" s="252" customFormat="1" ht="26.25" customHeight="1">
      <c r="A168" s="135">
        <v>490</v>
      </c>
      <c r="B168" s="205" t="s">
        <v>217</v>
      </c>
      <c r="C168" s="207" t="e">
        <f>#REF!</f>
        <v>#REF!</v>
      </c>
      <c r="D168" s="209" t="e">
        <f>#REF!</f>
        <v>#REF!</v>
      </c>
      <c r="E168" s="209" t="e">
        <f>#REF!</f>
        <v>#REF!</v>
      </c>
      <c r="F168" s="210" t="e">
        <f>#REF!</f>
        <v>#REF!</v>
      </c>
      <c r="G168" s="208" t="e">
        <f>#REF!</f>
        <v>#REF!</v>
      </c>
      <c r="H168" s="143" t="s">
        <v>214</v>
      </c>
      <c r="I168" s="250"/>
      <c r="J168" s="137" t="str">
        <f>'YARIŞMA BİLGİLERİ'!$F$21</f>
        <v>Bayanlar</v>
      </c>
      <c r="K168" s="251" t="str">
        <f t="shared" si="2"/>
        <v>ISPARTA-Türkiye Üniversiteler Atletizm Şampiyonası</v>
      </c>
      <c r="L168" s="141" t="e">
        <f>#REF!</f>
        <v>#REF!</v>
      </c>
      <c r="M168" s="141" t="s">
        <v>224</v>
      </c>
    </row>
    <row r="169" spans="1:13" s="252" customFormat="1" ht="26.25" customHeight="1">
      <c r="A169" s="135">
        <v>491</v>
      </c>
      <c r="B169" s="205" t="s">
        <v>217</v>
      </c>
      <c r="C169" s="207" t="e">
        <f>#REF!</f>
        <v>#REF!</v>
      </c>
      <c r="D169" s="209" t="e">
        <f>#REF!</f>
        <v>#REF!</v>
      </c>
      <c r="E169" s="209" t="e">
        <f>#REF!</f>
        <v>#REF!</v>
      </c>
      <c r="F169" s="210" t="e">
        <f>#REF!</f>
        <v>#REF!</v>
      </c>
      <c r="G169" s="208" t="e">
        <f>#REF!</f>
        <v>#REF!</v>
      </c>
      <c r="H169" s="143" t="s">
        <v>214</v>
      </c>
      <c r="I169" s="250"/>
      <c r="J169" s="137" t="str">
        <f>'YARIŞMA BİLGİLERİ'!$F$21</f>
        <v>Bayanlar</v>
      </c>
      <c r="K169" s="251" t="str">
        <f t="shared" si="2"/>
        <v>ISPARTA-Türkiye Üniversiteler Atletizm Şampiyonası</v>
      </c>
      <c r="L169" s="141" t="e">
        <f>#REF!</f>
        <v>#REF!</v>
      </c>
      <c r="M169" s="141" t="s">
        <v>224</v>
      </c>
    </row>
    <row r="170" spans="1:13" s="252" customFormat="1" ht="26.25" customHeight="1">
      <c r="A170" s="135">
        <v>492</v>
      </c>
      <c r="B170" s="205" t="s">
        <v>217</v>
      </c>
      <c r="C170" s="207" t="e">
        <f>#REF!</f>
        <v>#REF!</v>
      </c>
      <c r="D170" s="209" t="e">
        <f>#REF!</f>
        <v>#REF!</v>
      </c>
      <c r="E170" s="209" t="e">
        <f>#REF!</f>
        <v>#REF!</v>
      </c>
      <c r="F170" s="210" t="e">
        <f>#REF!</f>
        <v>#REF!</v>
      </c>
      <c r="G170" s="208" t="e">
        <f>#REF!</f>
        <v>#REF!</v>
      </c>
      <c r="H170" s="143" t="s">
        <v>214</v>
      </c>
      <c r="I170" s="250"/>
      <c r="J170" s="137" t="str">
        <f>'YARIŞMA BİLGİLERİ'!$F$21</f>
        <v>Bayanlar</v>
      </c>
      <c r="K170" s="251" t="str">
        <f t="shared" si="2"/>
        <v>ISPARTA-Türkiye Üniversiteler Atletizm Şampiyonası</v>
      </c>
      <c r="L170" s="141" t="e">
        <f>#REF!</f>
        <v>#REF!</v>
      </c>
      <c r="M170" s="141" t="s">
        <v>224</v>
      </c>
    </row>
    <row r="171" spans="1:13" s="252" customFormat="1" ht="26.25" customHeight="1">
      <c r="A171" s="135">
        <v>493</v>
      </c>
      <c r="B171" s="205" t="s">
        <v>217</v>
      </c>
      <c r="C171" s="207" t="e">
        <f>#REF!</f>
        <v>#REF!</v>
      </c>
      <c r="D171" s="209" t="e">
        <f>#REF!</f>
        <v>#REF!</v>
      </c>
      <c r="E171" s="209" t="e">
        <f>#REF!</f>
        <v>#REF!</v>
      </c>
      <c r="F171" s="210" t="e">
        <f>#REF!</f>
        <v>#REF!</v>
      </c>
      <c r="G171" s="208" t="e">
        <f>#REF!</f>
        <v>#REF!</v>
      </c>
      <c r="H171" s="143" t="s">
        <v>214</v>
      </c>
      <c r="I171" s="250"/>
      <c r="J171" s="137" t="str">
        <f>'YARIŞMA BİLGİLERİ'!$F$21</f>
        <v>Bayanlar</v>
      </c>
      <c r="K171" s="251" t="str">
        <f t="shared" si="2"/>
        <v>ISPARTA-Türkiye Üniversiteler Atletizm Şampiyonası</v>
      </c>
      <c r="L171" s="141" t="e">
        <f>#REF!</f>
        <v>#REF!</v>
      </c>
      <c r="M171" s="141" t="s">
        <v>224</v>
      </c>
    </row>
    <row r="172" spans="1:13" s="252" customFormat="1" ht="26.25" customHeight="1">
      <c r="A172" s="135">
        <v>494</v>
      </c>
      <c r="B172" s="205" t="s">
        <v>217</v>
      </c>
      <c r="C172" s="207" t="e">
        <f>#REF!</f>
        <v>#REF!</v>
      </c>
      <c r="D172" s="209" t="e">
        <f>#REF!</f>
        <v>#REF!</v>
      </c>
      <c r="E172" s="209" t="e">
        <f>#REF!</f>
        <v>#REF!</v>
      </c>
      <c r="F172" s="210" t="e">
        <f>#REF!</f>
        <v>#REF!</v>
      </c>
      <c r="G172" s="208" t="e">
        <f>#REF!</f>
        <v>#REF!</v>
      </c>
      <c r="H172" s="143" t="s">
        <v>214</v>
      </c>
      <c r="I172" s="250"/>
      <c r="J172" s="137" t="str">
        <f>'YARIŞMA BİLGİLERİ'!$F$21</f>
        <v>Bayanlar</v>
      </c>
      <c r="K172" s="251" t="str">
        <f t="shared" si="2"/>
        <v>ISPARTA-Türkiye Üniversiteler Atletizm Şampiyonası</v>
      </c>
      <c r="L172" s="141" t="e">
        <f>#REF!</f>
        <v>#REF!</v>
      </c>
      <c r="M172" s="141" t="s">
        <v>224</v>
      </c>
    </row>
    <row r="173" spans="1:13" s="252" customFormat="1" ht="26.25" customHeight="1">
      <c r="A173" s="135">
        <v>495</v>
      </c>
      <c r="B173" s="205" t="s">
        <v>217</v>
      </c>
      <c r="C173" s="207" t="e">
        <f>#REF!</f>
        <v>#REF!</v>
      </c>
      <c r="D173" s="209" t="e">
        <f>#REF!</f>
        <v>#REF!</v>
      </c>
      <c r="E173" s="209" t="e">
        <f>#REF!</f>
        <v>#REF!</v>
      </c>
      <c r="F173" s="210" t="e">
        <f>#REF!</f>
        <v>#REF!</v>
      </c>
      <c r="G173" s="208" t="e">
        <f>#REF!</f>
        <v>#REF!</v>
      </c>
      <c r="H173" s="143" t="s">
        <v>214</v>
      </c>
      <c r="I173" s="250"/>
      <c r="J173" s="137" t="str">
        <f>'YARIŞMA BİLGİLERİ'!$F$21</f>
        <v>Bayanlar</v>
      </c>
      <c r="K173" s="251" t="str">
        <f t="shared" si="2"/>
        <v>ISPARTA-Türkiye Üniversiteler Atletizm Şampiyonası</v>
      </c>
      <c r="L173" s="141" t="e">
        <f>#REF!</f>
        <v>#REF!</v>
      </c>
      <c r="M173" s="141" t="s">
        <v>224</v>
      </c>
    </row>
    <row r="174" spans="1:13" s="252" customFormat="1" ht="26.25" customHeight="1">
      <c r="A174" s="135">
        <v>496</v>
      </c>
      <c r="B174" s="205" t="s">
        <v>217</v>
      </c>
      <c r="C174" s="207" t="e">
        <f>#REF!</f>
        <v>#REF!</v>
      </c>
      <c r="D174" s="209" t="e">
        <f>#REF!</f>
        <v>#REF!</v>
      </c>
      <c r="E174" s="209" t="e">
        <f>#REF!</f>
        <v>#REF!</v>
      </c>
      <c r="F174" s="210" t="e">
        <f>#REF!</f>
        <v>#REF!</v>
      </c>
      <c r="G174" s="208" t="e">
        <f>#REF!</f>
        <v>#REF!</v>
      </c>
      <c r="H174" s="143" t="s">
        <v>214</v>
      </c>
      <c r="I174" s="250"/>
      <c r="J174" s="137" t="str">
        <f>'YARIŞMA BİLGİLERİ'!$F$21</f>
        <v>Bayanlar</v>
      </c>
      <c r="K174" s="251" t="str">
        <f t="shared" si="2"/>
        <v>ISPARTA-Türkiye Üniversiteler Atletizm Şampiyonası</v>
      </c>
      <c r="L174" s="141" t="e">
        <f>#REF!</f>
        <v>#REF!</v>
      </c>
      <c r="M174" s="141" t="s">
        <v>224</v>
      </c>
    </row>
    <row r="175" spans="1:13" s="252" customFormat="1" ht="26.25" customHeight="1">
      <c r="A175" s="135">
        <v>506</v>
      </c>
      <c r="B175" s="205" t="s">
        <v>217</v>
      </c>
      <c r="C175" s="207" t="e">
        <f>#REF!</f>
        <v>#REF!</v>
      </c>
      <c r="D175" s="209" t="e">
        <f>#REF!</f>
        <v>#REF!</v>
      </c>
      <c r="E175" s="209" t="e">
        <f>#REF!</f>
        <v>#REF!</v>
      </c>
      <c r="F175" s="210" t="e">
        <f>#REF!</f>
        <v>#REF!</v>
      </c>
      <c r="G175" s="208" t="e">
        <f>#REF!</f>
        <v>#REF!</v>
      </c>
      <c r="H175" s="143" t="s">
        <v>214</v>
      </c>
      <c r="I175" s="250"/>
      <c r="J175" s="137" t="str">
        <f>'YARIŞMA BİLGİLERİ'!$F$21</f>
        <v>Bayanlar</v>
      </c>
      <c r="K175" s="251" t="str">
        <f t="shared" si="2"/>
        <v>ISPARTA-Türkiye Üniversiteler Atletizm Şampiyonası</v>
      </c>
      <c r="L175" s="141" t="e">
        <f>#REF!</f>
        <v>#REF!</v>
      </c>
      <c r="M175" s="141" t="s">
        <v>224</v>
      </c>
    </row>
    <row r="176" spans="1:13" s="252" customFormat="1" ht="26.25" customHeight="1">
      <c r="A176" s="135">
        <v>507</v>
      </c>
      <c r="B176" s="205" t="s">
        <v>217</v>
      </c>
      <c r="C176" s="207" t="e">
        <f>#REF!</f>
        <v>#REF!</v>
      </c>
      <c r="D176" s="209" t="e">
        <f>#REF!</f>
        <v>#REF!</v>
      </c>
      <c r="E176" s="209" t="e">
        <f>#REF!</f>
        <v>#REF!</v>
      </c>
      <c r="F176" s="210" t="e">
        <f>#REF!</f>
        <v>#REF!</v>
      </c>
      <c r="G176" s="208" t="e">
        <f>#REF!</f>
        <v>#REF!</v>
      </c>
      <c r="H176" s="143" t="s">
        <v>214</v>
      </c>
      <c r="I176" s="250"/>
      <c r="J176" s="137" t="str">
        <f>'YARIŞMA BİLGİLERİ'!$F$21</f>
        <v>Bayanlar</v>
      </c>
      <c r="K176" s="251" t="str">
        <f t="shared" si="2"/>
        <v>ISPARTA-Türkiye Üniversiteler Atletizm Şampiyonası</v>
      </c>
      <c r="L176" s="141" t="e">
        <f>#REF!</f>
        <v>#REF!</v>
      </c>
      <c r="M176" s="141" t="s">
        <v>224</v>
      </c>
    </row>
    <row r="177" spans="1:13" s="252" customFormat="1" ht="26.25" customHeight="1">
      <c r="A177" s="135">
        <v>508</v>
      </c>
      <c r="B177" s="205" t="s">
        <v>217</v>
      </c>
      <c r="C177" s="207" t="e">
        <f>#REF!</f>
        <v>#REF!</v>
      </c>
      <c r="D177" s="209" t="e">
        <f>#REF!</f>
        <v>#REF!</v>
      </c>
      <c r="E177" s="209" t="e">
        <f>#REF!</f>
        <v>#REF!</v>
      </c>
      <c r="F177" s="210" t="e">
        <f>#REF!</f>
        <v>#REF!</v>
      </c>
      <c r="G177" s="208" t="e">
        <f>#REF!</f>
        <v>#REF!</v>
      </c>
      <c r="H177" s="143" t="s">
        <v>214</v>
      </c>
      <c r="I177" s="250"/>
      <c r="J177" s="137" t="str">
        <f>'YARIŞMA BİLGİLERİ'!$F$21</f>
        <v>Bayanlar</v>
      </c>
      <c r="K177" s="251" t="str">
        <f t="shared" si="2"/>
        <v>ISPARTA-Türkiye Üniversiteler Atletizm Şampiyonası</v>
      </c>
      <c r="L177" s="141" t="e">
        <f>#REF!</f>
        <v>#REF!</v>
      </c>
      <c r="M177" s="141" t="s">
        <v>224</v>
      </c>
    </row>
    <row r="178" spans="1:13" s="252" customFormat="1" ht="26.25" customHeight="1">
      <c r="A178" s="135">
        <v>509</v>
      </c>
      <c r="B178" s="205" t="s">
        <v>217</v>
      </c>
      <c r="C178" s="207" t="e">
        <f>#REF!</f>
        <v>#REF!</v>
      </c>
      <c r="D178" s="209" t="e">
        <f>#REF!</f>
        <v>#REF!</v>
      </c>
      <c r="E178" s="209" t="e">
        <f>#REF!</f>
        <v>#REF!</v>
      </c>
      <c r="F178" s="210" t="e">
        <f>#REF!</f>
        <v>#REF!</v>
      </c>
      <c r="G178" s="208" t="e">
        <f>#REF!</f>
        <v>#REF!</v>
      </c>
      <c r="H178" s="143" t="s">
        <v>214</v>
      </c>
      <c r="I178" s="250"/>
      <c r="J178" s="137" t="str">
        <f>'YARIŞMA BİLGİLERİ'!$F$21</f>
        <v>Bayanlar</v>
      </c>
      <c r="K178" s="251" t="str">
        <f t="shared" si="2"/>
        <v>ISPARTA-Türkiye Üniversiteler Atletizm Şampiyonası</v>
      </c>
      <c r="L178" s="141" t="e">
        <f>#REF!</f>
        <v>#REF!</v>
      </c>
      <c r="M178" s="141" t="s">
        <v>224</v>
      </c>
    </row>
    <row r="179" spans="1:13" s="252" customFormat="1" ht="26.25" customHeight="1">
      <c r="A179" s="135">
        <v>510</v>
      </c>
      <c r="B179" s="205" t="s">
        <v>217</v>
      </c>
      <c r="C179" s="207" t="e">
        <f>#REF!</f>
        <v>#REF!</v>
      </c>
      <c r="D179" s="209" t="e">
        <f>#REF!</f>
        <v>#REF!</v>
      </c>
      <c r="E179" s="209" t="e">
        <f>#REF!</f>
        <v>#REF!</v>
      </c>
      <c r="F179" s="210" t="e">
        <f>#REF!</f>
        <v>#REF!</v>
      </c>
      <c r="G179" s="208" t="e">
        <f>#REF!</f>
        <v>#REF!</v>
      </c>
      <c r="H179" s="143" t="s">
        <v>214</v>
      </c>
      <c r="I179" s="250"/>
      <c r="J179" s="137" t="str">
        <f>'YARIŞMA BİLGİLERİ'!$F$21</f>
        <v>Bayanlar</v>
      </c>
      <c r="K179" s="251" t="str">
        <f t="shared" si="2"/>
        <v>ISPARTA-Türkiye Üniversiteler Atletizm Şampiyonası</v>
      </c>
      <c r="L179" s="141" t="e">
        <f>#REF!</f>
        <v>#REF!</v>
      </c>
      <c r="M179" s="141" t="s">
        <v>224</v>
      </c>
    </row>
    <row r="180" spans="1:13" s="252" customFormat="1" ht="26.25" customHeight="1">
      <c r="A180" s="135">
        <v>511</v>
      </c>
      <c r="B180" s="205" t="s">
        <v>217</v>
      </c>
      <c r="C180" s="207" t="e">
        <f>#REF!</f>
        <v>#REF!</v>
      </c>
      <c r="D180" s="209" t="e">
        <f>#REF!</f>
        <v>#REF!</v>
      </c>
      <c r="E180" s="209" t="e">
        <f>#REF!</f>
        <v>#REF!</v>
      </c>
      <c r="F180" s="210" t="e">
        <f>#REF!</f>
        <v>#REF!</v>
      </c>
      <c r="G180" s="208" t="e">
        <f>#REF!</f>
        <v>#REF!</v>
      </c>
      <c r="H180" s="143" t="s">
        <v>214</v>
      </c>
      <c r="I180" s="250"/>
      <c r="J180" s="137" t="str">
        <f>'YARIŞMA BİLGİLERİ'!$F$21</f>
        <v>Bayanlar</v>
      </c>
      <c r="K180" s="251" t="str">
        <f t="shared" si="2"/>
        <v>ISPARTA-Türkiye Üniversiteler Atletizm Şampiyonası</v>
      </c>
      <c r="L180" s="141" t="e">
        <f>#REF!</f>
        <v>#REF!</v>
      </c>
      <c r="M180" s="141" t="s">
        <v>224</v>
      </c>
    </row>
    <row r="181" spans="1:13" s="252" customFormat="1" ht="26.25" customHeight="1">
      <c r="A181" s="135">
        <v>512</v>
      </c>
      <c r="B181" s="205" t="s">
        <v>217</v>
      </c>
      <c r="C181" s="207" t="e">
        <f>#REF!</f>
        <v>#REF!</v>
      </c>
      <c r="D181" s="209" t="e">
        <f>#REF!</f>
        <v>#REF!</v>
      </c>
      <c r="E181" s="209" t="e">
        <f>#REF!</f>
        <v>#REF!</v>
      </c>
      <c r="F181" s="210" t="e">
        <f>#REF!</f>
        <v>#REF!</v>
      </c>
      <c r="G181" s="208" t="e">
        <f>#REF!</f>
        <v>#REF!</v>
      </c>
      <c r="H181" s="143" t="s">
        <v>214</v>
      </c>
      <c r="I181" s="250"/>
      <c r="J181" s="137" t="str">
        <f>'YARIŞMA BİLGİLERİ'!$F$21</f>
        <v>Bayanlar</v>
      </c>
      <c r="K181" s="251" t="str">
        <f t="shared" si="2"/>
        <v>ISPARTA-Türkiye Üniversiteler Atletizm Şampiyonası</v>
      </c>
      <c r="L181" s="141" t="e">
        <f>#REF!</f>
        <v>#REF!</v>
      </c>
      <c r="M181" s="141" t="s">
        <v>224</v>
      </c>
    </row>
    <row r="182" spans="1:13" s="252" customFormat="1" ht="26.25" customHeight="1">
      <c r="A182" s="135">
        <v>513</v>
      </c>
      <c r="B182" s="205" t="s">
        <v>217</v>
      </c>
      <c r="C182" s="207" t="e">
        <f>#REF!</f>
        <v>#REF!</v>
      </c>
      <c r="D182" s="209" t="e">
        <f>#REF!</f>
        <v>#REF!</v>
      </c>
      <c r="E182" s="209" t="e">
        <f>#REF!</f>
        <v>#REF!</v>
      </c>
      <c r="F182" s="210" t="e">
        <f>#REF!</f>
        <v>#REF!</v>
      </c>
      <c r="G182" s="208" t="e">
        <f>#REF!</f>
        <v>#REF!</v>
      </c>
      <c r="H182" s="143" t="s">
        <v>214</v>
      </c>
      <c r="I182" s="250"/>
      <c r="J182" s="137" t="str">
        <f>'YARIŞMA BİLGİLERİ'!$F$21</f>
        <v>Bayanlar</v>
      </c>
      <c r="K182" s="251" t="str">
        <f t="shared" si="2"/>
        <v>ISPARTA-Türkiye Üniversiteler Atletizm Şampiyonası</v>
      </c>
      <c r="L182" s="141" t="e">
        <f>#REF!</f>
        <v>#REF!</v>
      </c>
      <c r="M182" s="141" t="s">
        <v>224</v>
      </c>
    </row>
    <row r="183" spans="1:13" s="252" customFormat="1" ht="26.25" customHeight="1">
      <c r="A183" s="135">
        <v>514</v>
      </c>
      <c r="B183" s="205" t="s">
        <v>217</v>
      </c>
      <c r="C183" s="207" t="e">
        <f>#REF!</f>
        <v>#REF!</v>
      </c>
      <c r="D183" s="209" t="e">
        <f>#REF!</f>
        <v>#REF!</v>
      </c>
      <c r="E183" s="209" t="e">
        <f>#REF!</f>
        <v>#REF!</v>
      </c>
      <c r="F183" s="210" t="e">
        <f>#REF!</f>
        <v>#REF!</v>
      </c>
      <c r="G183" s="208" t="e">
        <f>#REF!</f>
        <v>#REF!</v>
      </c>
      <c r="H183" s="143" t="s">
        <v>214</v>
      </c>
      <c r="I183" s="250"/>
      <c r="J183" s="137" t="str">
        <f>'YARIŞMA BİLGİLERİ'!$F$21</f>
        <v>Bayanlar</v>
      </c>
      <c r="K183" s="251" t="str">
        <f t="shared" si="2"/>
        <v>ISPARTA-Türkiye Üniversiteler Atletizm Şampiyonası</v>
      </c>
      <c r="L183" s="141" t="e">
        <f>#REF!</f>
        <v>#REF!</v>
      </c>
      <c r="M183" s="141" t="s">
        <v>224</v>
      </c>
    </row>
    <row r="184" spans="1:13" s="252" customFormat="1" ht="26.25" customHeight="1">
      <c r="A184" s="135">
        <v>515</v>
      </c>
      <c r="B184" s="205" t="s">
        <v>217</v>
      </c>
      <c r="C184" s="207" t="e">
        <f>#REF!</f>
        <v>#REF!</v>
      </c>
      <c r="D184" s="209" t="e">
        <f>#REF!</f>
        <v>#REF!</v>
      </c>
      <c r="E184" s="209" t="e">
        <f>#REF!</f>
        <v>#REF!</v>
      </c>
      <c r="F184" s="210" t="e">
        <f>#REF!</f>
        <v>#REF!</v>
      </c>
      <c r="G184" s="208" t="e">
        <f>#REF!</f>
        <v>#REF!</v>
      </c>
      <c r="H184" s="143" t="s">
        <v>214</v>
      </c>
      <c r="I184" s="250"/>
      <c r="J184" s="137" t="str">
        <f>'YARIŞMA BİLGİLERİ'!$F$21</f>
        <v>Bayanlar</v>
      </c>
      <c r="K184" s="251" t="str">
        <f t="shared" si="2"/>
        <v>ISPARTA-Türkiye Üniversiteler Atletizm Şampiyonası</v>
      </c>
      <c r="L184" s="141" t="e">
        <f>#REF!</f>
        <v>#REF!</v>
      </c>
      <c r="M184" s="141" t="s">
        <v>224</v>
      </c>
    </row>
    <row r="185" spans="1:13" s="252" customFormat="1" ht="26.25" customHeight="1">
      <c r="A185" s="135">
        <v>516</v>
      </c>
      <c r="B185" s="205" t="s">
        <v>217</v>
      </c>
      <c r="C185" s="207" t="e">
        <f>#REF!</f>
        <v>#REF!</v>
      </c>
      <c r="D185" s="209" t="e">
        <f>#REF!</f>
        <v>#REF!</v>
      </c>
      <c r="E185" s="209" t="e">
        <f>#REF!</f>
        <v>#REF!</v>
      </c>
      <c r="F185" s="210" t="e">
        <f>#REF!</f>
        <v>#REF!</v>
      </c>
      <c r="G185" s="208" t="e">
        <f>#REF!</f>
        <v>#REF!</v>
      </c>
      <c r="H185" s="143" t="s">
        <v>214</v>
      </c>
      <c r="I185" s="250"/>
      <c r="J185" s="137" t="str">
        <f>'YARIŞMA BİLGİLERİ'!$F$21</f>
        <v>Bayanlar</v>
      </c>
      <c r="K185" s="251" t="str">
        <f t="shared" si="2"/>
        <v>ISPARTA-Türkiye Üniversiteler Atletizm Şampiyonası</v>
      </c>
      <c r="L185" s="141" t="e">
        <f>#REF!</f>
        <v>#REF!</v>
      </c>
      <c r="M185" s="141" t="s">
        <v>224</v>
      </c>
    </row>
    <row r="186" spans="1:13" s="252" customFormat="1" ht="26.25" customHeight="1">
      <c r="A186" s="135">
        <v>517</v>
      </c>
      <c r="B186" s="205" t="s">
        <v>217</v>
      </c>
      <c r="C186" s="207" t="e">
        <f>#REF!</f>
        <v>#REF!</v>
      </c>
      <c r="D186" s="209" t="e">
        <f>#REF!</f>
        <v>#REF!</v>
      </c>
      <c r="E186" s="209" t="e">
        <f>#REF!</f>
        <v>#REF!</v>
      </c>
      <c r="F186" s="210" t="e">
        <f>#REF!</f>
        <v>#REF!</v>
      </c>
      <c r="G186" s="208" t="e">
        <f>#REF!</f>
        <v>#REF!</v>
      </c>
      <c r="H186" s="143" t="s">
        <v>214</v>
      </c>
      <c r="I186" s="250"/>
      <c r="J186" s="137" t="str">
        <f>'YARIŞMA BİLGİLERİ'!$F$21</f>
        <v>Bayanlar</v>
      </c>
      <c r="K186" s="251" t="str">
        <f t="shared" si="2"/>
        <v>ISPARTA-Türkiye Üniversiteler Atletizm Şampiyonası</v>
      </c>
      <c r="L186" s="141" t="e">
        <f>#REF!</f>
        <v>#REF!</v>
      </c>
      <c r="M186" s="141" t="s">
        <v>224</v>
      </c>
    </row>
    <row r="187" spans="1:13" s="252" customFormat="1" ht="26.25" customHeight="1">
      <c r="A187" s="135">
        <v>518</v>
      </c>
      <c r="B187" s="205" t="s">
        <v>217</v>
      </c>
      <c r="C187" s="207" t="e">
        <f>#REF!</f>
        <v>#REF!</v>
      </c>
      <c r="D187" s="209" t="e">
        <f>#REF!</f>
        <v>#REF!</v>
      </c>
      <c r="E187" s="209" t="e">
        <f>#REF!</f>
        <v>#REF!</v>
      </c>
      <c r="F187" s="210" t="e">
        <f>#REF!</f>
        <v>#REF!</v>
      </c>
      <c r="G187" s="208" t="e">
        <f>#REF!</f>
        <v>#REF!</v>
      </c>
      <c r="H187" s="143" t="s">
        <v>214</v>
      </c>
      <c r="I187" s="250"/>
      <c r="J187" s="137" t="str">
        <f>'YARIŞMA BİLGİLERİ'!$F$21</f>
        <v>Bayanlar</v>
      </c>
      <c r="K187" s="251" t="str">
        <f t="shared" si="2"/>
        <v>ISPARTA-Türkiye Üniversiteler Atletizm Şampiyonası</v>
      </c>
      <c r="L187" s="141" t="e">
        <f>#REF!</f>
        <v>#REF!</v>
      </c>
      <c r="M187" s="141" t="s">
        <v>224</v>
      </c>
    </row>
    <row r="188" spans="1:13" s="252" customFormat="1" ht="80.25" customHeight="1">
      <c r="A188" s="135">
        <v>519</v>
      </c>
      <c r="B188" s="145" t="s">
        <v>272</v>
      </c>
      <c r="C188" s="136" t="str">
        <f>'4x100m.'!C8</f>
        <v>27.10.1994
15.11.1995
3.3.1994
7.11.1996</v>
      </c>
      <c r="D188" s="140" t="str">
        <f>'4x100m.'!D8</f>
        <v>HATİCE ÖZTÜRK
RABİA ÇİÇEK
BEYZA TİLKİ
SERAY ŞENTÜRK</v>
      </c>
      <c r="E188" s="140" t="str">
        <f>'4x100m.'!E8</f>
        <v>AYDIN-ADNAN MENDERES ÜNİVERSİTESİ</v>
      </c>
      <c r="F188" s="182">
        <f>'4x100m.'!F8</f>
        <v>4960</v>
      </c>
      <c r="G188" s="143">
        <f>'4x100m.'!A8</f>
        <v>1</v>
      </c>
      <c r="H188" s="143" t="s">
        <v>272</v>
      </c>
      <c r="I188" s="143"/>
      <c r="J188" s="137" t="str">
        <f>'YARIŞMA BİLGİLERİ'!$F$21</f>
        <v>Bayanlar</v>
      </c>
      <c r="K188" s="140" t="str">
        <f t="shared" si="2"/>
        <v>ISPARTA-Türkiye Üniversiteler Atletizm Şampiyonası</v>
      </c>
      <c r="L188" s="141" t="str">
        <f>'4x100m.'!N$4</f>
        <v>10 Mayıs 2015 - 19.30</v>
      </c>
      <c r="M188" s="141" t="s">
        <v>224</v>
      </c>
    </row>
    <row r="189" spans="1:13" s="252" customFormat="1" ht="80.25" customHeight="1">
      <c r="A189" s="135">
        <v>520</v>
      </c>
      <c r="B189" s="145" t="s">
        <v>272</v>
      </c>
      <c r="C189" s="136" t="str">
        <f>'4x100m.'!C9</f>
        <v>15.11.1992
21.06.1990
9.8.1992
6.10.1992</v>
      </c>
      <c r="D189" s="140" t="str">
        <f>'4x100m.'!D9</f>
        <v>İLKAY AVCI
DEMET DİNÇ
ESENGÜL GÖKDEMİR
GİZEM DEMİREL</v>
      </c>
      <c r="E189" s="140" t="str">
        <f>'4x100m.'!E9</f>
        <v>ESKİŞEHİR-ANADOLU ÜNİVERSİTESİ</v>
      </c>
      <c r="F189" s="182">
        <f>'4x100m.'!F9</f>
        <v>5026</v>
      </c>
      <c r="G189" s="143">
        <f>'4x100m.'!A9</f>
        <v>2</v>
      </c>
      <c r="H189" s="143" t="s">
        <v>272</v>
      </c>
      <c r="I189" s="143"/>
      <c r="J189" s="137" t="str">
        <f>'YARIŞMA BİLGİLERİ'!$F$21</f>
        <v>Bayanlar</v>
      </c>
      <c r="K189" s="140" t="str">
        <f t="shared" si="2"/>
        <v>ISPARTA-Türkiye Üniversiteler Atletizm Şampiyonası</v>
      </c>
      <c r="L189" s="141" t="str">
        <f>'4x100m.'!N$4</f>
        <v>10 Mayıs 2015 - 19.30</v>
      </c>
      <c r="M189" s="141" t="s">
        <v>224</v>
      </c>
    </row>
    <row r="190" spans="1:13" s="252" customFormat="1" ht="80.25" customHeight="1">
      <c r="A190" s="135">
        <v>521</v>
      </c>
      <c r="B190" s="145" t="s">
        <v>272</v>
      </c>
      <c r="C190" s="136" t="str">
        <f>'4x100m.'!C10</f>
        <v>15.3.1991
29.1.1994
25.8.1994
19.11.1994</v>
      </c>
      <c r="D190" s="140" t="str">
        <f>'4x100m.'!D10</f>
        <v>GAMZE ÖZYILDIZ
ZÜHRE ACERMAN
TUĞBA AYDIN
DERYA GÜÇÇÜK</v>
      </c>
      <c r="E190" s="140" t="str">
        <f>'4x100m.'!E10</f>
        <v>KKTC-DOĞU AKDENİZ ÜNİVERSİTESİ</v>
      </c>
      <c r="F190" s="182">
        <f>'4x100m.'!F10</f>
        <v>5242</v>
      </c>
      <c r="G190" s="143">
        <f>'4x100m.'!A10</f>
        <v>3</v>
      </c>
      <c r="H190" s="143" t="s">
        <v>272</v>
      </c>
      <c r="I190" s="143"/>
      <c r="J190" s="137" t="str">
        <f>'YARIŞMA BİLGİLERİ'!$F$21</f>
        <v>Bayanlar</v>
      </c>
      <c r="K190" s="140" t="str">
        <f t="shared" si="2"/>
        <v>ISPARTA-Türkiye Üniversiteler Atletizm Şampiyonası</v>
      </c>
      <c r="L190" s="141" t="str">
        <f>'4x100m.'!N$4</f>
        <v>10 Mayıs 2015 - 19.30</v>
      </c>
      <c r="M190" s="141" t="s">
        <v>224</v>
      </c>
    </row>
    <row r="191" spans="1:13" s="252" customFormat="1" ht="80.25" customHeight="1">
      <c r="A191" s="135">
        <v>522</v>
      </c>
      <c r="B191" s="145" t="s">
        <v>272</v>
      </c>
      <c r="C191" s="136" t="str">
        <f>'4x100m.'!C11</f>
        <v>14.8.1996
20.6.1996
16.11.1995
19.8.1992</v>
      </c>
      <c r="D191" s="140" t="str">
        <f>'4x100m.'!D11</f>
        <v>SELVA PINAR AKÇA
ZEYNEP DEMİRTAŞ
GİZEM GENÇ
ÖZNUR KAZKAYASI</v>
      </c>
      <c r="E191" s="140" t="str">
        <f>'4x100m.'!E11</f>
        <v>ANKARA-ANKARA ÜNİVERSİTESİ</v>
      </c>
      <c r="F191" s="182">
        <f>'4x100m.'!F11</f>
        <v>5249</v>
      </c>
      <c r="G191" s="143">
        <f>'4x100m.'!A11</f>
        <v>4</v>
      </c>
      <c r="H191" s="143" t="s">
        <v>272</v>
      </c>
      <c r="I191" s="143"/>
      <c r="J191" s="137" t="str">
        <f>'YARIŞMA BİLGİLERİ'!$F$21</f>
        <v>Bayanlar</v>
      </c>
      <c r="K191" s="140" t="str">
        <f t="shared" si="2"/>
        <v>ISPARTA-Türkiye Üniversiteler Atletizm Şampiyonası</v>
      </c>
      <c r="L191" s="141" t="str">
        <f>'4x100m.'!N$4</f>
        <v>10 Mayıs 2015 - 19.30</v>
      </c>
      <c r="M191" s="141" t="s">
        <v>224</v>
      </c>
    </row>
    <row r="192" spans="1:13" s="252" customFormat="1" ht="80.25" customHeight="1">
      <c r="A192" s="135">
        <v>523</v>
      </c>
      <c r="B192" s="145" t="s">
        <v>272</v>
      </c>
      <c r="C192" s="136">
        <f>'4x100m.'!C12</f>
        <v>0</v>
      </c>
      <c r="D192" s="140" t="str">
        <f>'4x100m.'!D12</f>
        <v>YUDUM İLİKSİZ
EBRU OFLUOĞLU
BÜŞRA UYGUR
MAKBULE MUTLU</v>
      </c>
      <c r="E192" s="140" t="str">
        <f>'4x100m.'!E12</f>
        <v>KÜTAHYA-DUMLUPINAR ÜNİVERSİTESİ</v>
      </c>
      <c r="F192" s="182">
        <f>'4x100m.'!F12</f>
        <v>5316</v>
      </c>
      <c r="G192" s="143">
        <f>'4x100m.'!A12</f>
        <v>5</v>
      </c>
      <c r="H192" s="143" t="s">
        <v>272</v>
      </c>
      <c r="I192" s="143"/>
      <c r="J192" s="137" t="str">
        <f>'YARIŞMA BİLGİLERİ'!$F$21</f>
        <v>Bayanlar</v>
      </c>
      <c r="K192" s="140" t="str">
        <f t="shared" si="2"/>
        <v>ISPARTA-Türkiye Üniversiteler Atletizm Şampiyonası</v>
      </c>
      <c r="L192" s="141" t="str">
        <f>'4x100m.'!N$4</f>
        <v>10 Mayıs 2015 - 19.30</v>
      </c>
      <c r="M192" s="141" t="s">
        <v>224</v>
      </c>
    </row>
    <row r="193" spans="1:13" s="252" customFormat="1" ht="80.25" customHeight="1">
      <c r="A193" s="135">
        <v>524</v>
      </c>
      <c r="B193" s="145" t="s">
        <v>272</v>
      </c>
      <c r="C193" s="136" t="str">
        <f>'4x100m.'!C13</f>
        <v>14.3.1995
9.11.1994
24.9.1994
7.7.1993</v>
      </c>
      <c r="D193" s="140" t="str">
        <f>'4x100m.'!D13</f>
        <v>MERVE KARACA
DERYA YILDIRIM
SERAP DOĞAN
EMEL ŞANLI</v>
      </c>
      <c r="E193" s="140" t="str">
        <f>'4x100m.'!E13</f>
        <v>İZMİR-9 EYLÜL ÜNİVERSİTESİ</v>
      </c>
      <c r="F193" s="182">
        <f>'4x100m.'!F13</f>
        <v>5358</v>
      </c>
      <c r="G193" s="143">
        <f>'4x100m.'!A13</f>
        <v>6</v>
      </c>
      <c r="H193" s="143" t="s">
        <v>272</v>
      </c>
      <c r="I193" s="143"/>
      <c r="J193" s="137" t="str">
        <f>'YARIŞMA BİLGİLERİ'!$F$21</f>
        <v>Bayanlar</v>
      </c>
      <c r="K193" s="140" t="str">
        <f t="shared" si="2"/>
        <v>ISPARTA-Türkiye Üniversiteler Atletizm Şampiyonası</v>
      </c>
      <c r="L193" s="141" t="str">
        <f>'4x100m.'!N$4</f>
        <v>10 Mayıs 2015 - 19.30</v>
      </c>
      <c r="M193" s="141" t="s">
        <v>224</v>
      </c>
    </row>
    <row r="194" spans="1:13" s="252" customFormat="1" ht="80.25" customHeight="1">
      <c r="A194" s="135">
        <v>525</v>
      </c>
      <c r="B194" s="145" t="s">
        <v>272</v>
      </c>
      <c r="C194" s="136" t="e">
        <f>'4x100m.'!#REF!</f>
        <v>#REF!</v>
      </c>
      <c r="D194" s="140" t="e">
        <f>'4x100m.'!#REF!</f>
        <v>#REF!</v>
      </c>
      <c r="E194" s="140" t="e">
        <f>'4x100m.'!#REF!</f>
        <v>#REF!</v>
      </c>
      <c r="F194" s="182" t="e">
        <f>'4x100m.'!#REF!</f>
        <v>#REF!</v>
      </c>
      <c r="G194" s="143" t="e">
        <f>'4x100m.'!#REF!</f>
        <v>#REF!</v>
      </c>
      <c r="H194" s="143" t="s">
        <v>272</v>
      </c>
      <c r="I194" s="143"/>
      <c r="J194" s="137" t="str">
        <f>'YARIŞMA BİLGİLERİ'!$F$21</f>
        <v>Bayanlar</v>
      </c>
      <c r="K194" s="140" t="str">
        <f t="shared" si="2"/>
        <v>ISPARTA-Türkiye Üniversiteler Atletizm Şampiyonası</v>
      </c>
      <c r="L194" s="141" t="str">
        <f>'4x100m.'!N$4</f>
        <v>10 Mayıs 2015 - 19.30</v>
      </c>
      <c r="M194" s="141" t="s">
        <v>224</v>
      </c>
    </row>
    <row r="195" spans="1:13" s="252" customFormat="1" ht="80.25" customHeight="1">
      <c r="A195" s="135">
        <v>526</v>
      </c>
      <c r="B195" s="145" t="s">
        <v>272</v>
      </c>
      <c r="C195" s="136" t="e">
        <f>'4x100m.'!#REF!</f>
        <v>#REF!</v>
      </c>
      <c r="D195" s="140" t="e">
        <f>'4x100m.'!#REF!</f>
        <v>#REF!</v>
      </c>
      <c r="E195" s="140" t="e">
        <f>'4x100m.'!#REF!</f>
        <v>#REF!</v>
      </c>
      <c r="F195" s="182" t="e">
        <f>'4x100m.'!#REF!</f>
        <v>#REF!</v>
      </c>
      <c r="G195" s="143" t="e">
        <f>'4x100m.'!#REF!</f>
        <v>#REF!</v>
      </c>
      <c r="H195" s="143" t="s">
        <v>272</v>
      </c>
      <c r="I195" s="143"/>
      <c r="J195" s="137" t="str">
        <f>'YARIŞMA BİLGİLERİ'!$F$21</f>
        <v>Bayanlar</v>
      </c>
      <c r="K195" s="140" t="str">
        <f t="shared" ref="K195:K258" si="3">CONCATENATE(K$1,"-",A$1)</f>
        <v>ISPARTA-Türkiye Üniversiteler Atletizm Şampiyonası</v>
      </c>
      <c r="L195" s="141" t="str">
        <f>'4x100m.'!N$4</f>
        <v>10 Mayıs 2015 - 19.30</v>
      </c>
      <c r="M195" s="141" t="s">
        <v>224</v>
      </c>
    </row>
    <row r="196" spans="1:13" s="252" customFormat="1" ht="80.25" customHeight="1">
      <c r="A196" s="135">
        <v>527</v>
      </c>
      <c r="B196" s="145" t="s">
        <v>272</v>
      </c>
      <c r="C196" s="136" t="str">
        <f>'4x100m.'!C14</f>
        <v>22.10.1996
25.5.1995
1.1.1996
14.11.1996</v>
      </c>
      <c r="D196" s="140" t="str">
        <f>'4x100m.'!D14</f>
        <v>ELİF POLAT
ELİF ÖZMEN
ZEYNEP BAŞ
SİNEM ŞİRET</v>
      </c>
      <c r="E196" s="140" t="str">
        <f>'4x100m.'!E14</f>
        <v>KOCAELİ-KOCAELİ ÜNİVERSİTESİ</v>
      </c>
      <c r="F196" s="182">
        <f>'4x100m.'!F14</f>
        <v>5387</v>
      </c>
      <c r="G196" s="143">
        <f>'4x100m.'!A14</f>
        <v>7</v>
      </c>
      <c r="H196" s="143" t="s">
        <v>272</v>
      </c>
      <c r="I196" s="143"/>
      <c r="J196" s="137" t="str">
        <f>'YARIŞMA BİLGİLERİ'!$F$21</f>
        <v>Bayanlar</v>
      </c>
      <c r="K196" s="140" t="str">
        <f t="shared" si="3"/>
        <v>ISPARTA-Türkiye Üniversiteler Atletizm Şampiyonası</v>
      </c>
      <c r="L196" s="141" t="str">
        <f>'4x100m.'!N$4</f>
        <v>10 Mayıs 2015 - 19.30</v>
      </c>
      <c r="M196" s="141" t="s">
        <v>224</v>
      </c>
    </row>
    <row r="197" spans="1:13" s="252" customFormat="1" ht="80.25" customHeight="1">
      <c r="A197" s="135">
        <v>528</v>
      </c>
      <c r="B197" s="145" t="s">
        <v>272</v>
      </c>
      <c r="C197" s="136" t="str">
        <f>'4x100m.'!C15</f>
        <v>20.5.1991
30.1.1993
4.1.1991</v>
      </c>
      <c r="D197" s="140" t="str">
        <f>'4x100m.'!D15</f>
        <v>GÜLŞAH KIZILTAŞ
IRMAK ÖZSOY
NAZMİYE ÇETİNKAYA
DİLARA ÖZTÜRK</v>
      </c>
      <c r="E197" s="140" t="str">
        <f>'4x100m.'!E15</f>
        <v>İSTANBUL-MARMARA ÜNİVERSİTESİ</v>
      </c>
      <c r="F197" s="182">
        <f>'4x100m.'!F15</f>
        <v>5479</v>
      </c>
      <c r="G197" s="143">
        <f>'4x100m.'!A15</f>
        <v>8</v>
      </c>
      <c r="H197" s="143" t="s">
        <v>272</v>
      </c>
      <c r="I197" s="143"/>
      <c r="J197" s="137" t="str">
        <f>'YARIŞMA BİLGİLERİ'!$F$21</f>
        <v>Bayanlar</v>
      </c>
      <c r="K197" s="140" t="str">
        <f t="shared" si="3"/>
        <v>ISPARTA-Türkiye Üniversiteler Atletizm Şampiyonası</v>
      </c>
      <c r="L197" s="141" t="str">
        <f>'4x100m.'!N$4</f>
        <v>10 Mayıs 2015 - 19.30</v>
      </c>
      <c r="M197" s="141" t="s">
        <v>224</v>
      </c>
    </row>
    <row r="198" spans="1:13" s="252" customFormat="1" ht="80.25" customHeight="1">
      <c r="A198" s="135">
        <v>529</v>
      </c>
      <c r="B198" s="145" t="s">
        <v>272</v>
      </c>
      <c r="C198" s="136" t="str">
        <f>'4x100m.'!C16</f>
        <v>24.6.1996
22.8.1994
25.9.1993
17.1.1996</v>
      </c>
      <c r="D198" s="140" t="str">
        <f>'4x100m.'!D16</f>
        <v>DEMET ZEYBEK
BETÜL ARSLAN
KADER CEYHAN
ÖZGE DAN</v>
      </c>
      <c r="E198" s="140" t="str">
        <f>'4x100m.'!E16</f>
        <v>BURSA-ULUDAĞ ÜNİVERSİTESİ</v>
      </c>
      <c r="F198" s="182">
        <f>'4x100m.'!F16</f>
        <v>5480</v>
      </c>
      <c r="G198" s="143">
        <f>'4x100m.'!A16</f>
        <v>9</v>
      </c>
      <c r="H198" s="143" t="s">
        <v>272</v>
      </c>
      <c r="I198" s="143"/>
      <c r="J198" s="137" t="str">
        <f>'YARIŞMA BİLGİLERİ'!$F$21</f>
        <v>Bayanlar</v>
      </c>
      <c r="K198" s="140" t="str">
        <f t="shared" si="3"/>
        <v>ISPARTA-Türkiye Üniversiteler Atletizm Şampiyonası</v>
      </c>
      <c r="L198" s="141" t="str">
        <f>'4x100m.'!N$4</f>
        <v>10 Mayıs 2015 - 19.30</v>
      </c>
      <c r="M198" s="141" t="s">
        <v>224</v>
      </c>
    </row>
    <row r="199" spans="1:13" s="252" customFormat="1" ht="80.25" customHeight="1">
      <c r="A199" s="135">
        <v>530</v>
      </c>
      <c r="B199" s="145" t="s">
        <v>272</v>
      </c>
      <c r="C199" s="136" t="str">
        <f>'4x100m.'!C17</f>
        <v>7.7.1993
15.1.1995
28.1.1996
5.9.1994</v>
      </c>
      <c r="D199" s="140" t="str">
        <f>'4x100m.'!D17</f>
        <v>GİZEM AKSOY
DİLEK KALELİ
DAMLA TAŞ
CANSU İLHAN</v>
      </c>
      <c r="E199" s="140" t="str">
        <f>'4x100m.'!E17</f>
        <v>İSTANBUL-İSTANBUL ÜNİVERSİTESİ</v>
      </c>
      <c r="F199" s="182">
        <f>'4x100m.'!F17</f>
        <v>5521</v>
      </c>
      <c r="G199" s="143">
        <f>'4x100m.'!A17</f>
        <v>10</v>
      </c>
      <c r="H199" s="143" t="s">
        <v>272</v>
      </c>
      <c r="I199" s="143"/>
      <c r="J199" s="137" t="str">
        <f>'YARIŞMA BİLGİLERİ'!$F$21</f>
        <v>Bayanlar</v>
      </c>
      <c r="K199" s="140" t="str">
        <f t="shared" si="3"/>
        <v>ISPARTA-Türkiye Üniversiteler Atletizm Şampiyonası</v>
      </c>
      <c r="L199" s="141" t="str">
        <f>'4x100m.'!N$4</f>
        <v>10 Mayıs 2015 - 19.30</v>
      </c>
      <c r="M199" s="141" t="s">
        <v>224</v>
      </c>
    </row>
    <row r="200" spans="1:13" s="252" customFormat="1" ht="80.25" customHeight="1">
      <c r="A200" s="135">
        <v>531</v>
      </c>
      <c r="B200" s="145" t="s">
        <v>272</v>
      </c>
      <c r="C200" s="136" t="str">
        <f>'4x100m.'!C18</f>
        <v>23.1.1993
1.1.1995
8.9.1993
14.02.199</v>
      </c>
      <c r="D200" s="140" t="str">
        <f>'4x100m.'!D18</f>
        <v>NİMET KARAKUŞ
ŞERİFE İPEK ÇAKIR
NİDA NUR EKİCİ
EDA TEKER</v>
      </c>
      <c r="E200" s="140" t="str">
        <f>'4x100m.'!E18</f>
        <v>BURDUR-MEHMET AKİF ERSOY ÜNİVERSİTESİ</v>
      </c>
      <c r="F200" s="182">
        <f>'4x100m.'!F18</f>
        <v>5535</v>
      </c>
      <c r="G200" s="143">
        <f>'4x100m.'!A18</f>
        <v>11</v>
      </c>
      <c r="H200" s="143" t="s">
        <v>272</v>
      </c>
      <c r="I200" s="143"/>
      <c r="J200" s="137" t="str">
        <f>'YARIŞMA BİLGİLERİ'!$F$21</f>
        <v>Bayanlar</v>
      </c>
      <c r="K200" s="140" t="str">
        <f t="shared" si="3"/>
        <v>ISPARTA-Türkiye Üniversiteler Atletizm Şampiyonası</v>
      </c>
      <c r="L200" s="141" t="str">
        <f>'4x100m.'!N$4</f>
        <v>10 Mayıs 2015 - 19.30</v>
      </c>
      <c r="M200" s="141" t="s">
        <v>224</v>
      </c>
    </row>
    <row r="201" spans="1:13" s="252" customFormat="1" ht="80.25" customHeight="1">
      <c r="A201" s="135">
        <v>532</v>
      </c>
      <c r="B201" s="145" t="s">
        <v>272</v>
      </c>
      <c r="C201" s="136" t="str">
        <f>'4x100m.'!C19</f>
        <v>8.7.1994
22.9.1995
26.4.1994
1.1.1992</v>
      </c>
      <c r="D201" s="140" t="str">
        <f>'4x100m.'!D19</f>
        <v>BUSE ARIKAZAN
AYLA MERTOĞLU
FATMA AÇIKALIN
TUĞBA KOÇ</v>
      </c>
      <c r="E201" s="140" t="str">
        <f>'4x100m.'!E19</f>
        <v>ANKARA-HACETTEPE ÜNİVERSİTESİ</v>
      </c>
      <c r="F201" s="182">
        <f>'4x100m.'!F19</f>
        <v>5582</v>
      </c>
      <c r="G201" s="143">
        <f>'4x100m.'!A19</f>
        <v>12</v>
      </c>
      <c r="H201" s="143" t="s">
        <v>272</v>
      </c>
      <c r="I201" s="143"/>
      <c r="J201" s="137" t="str">
        <f>'YARIŞMA BİLGİLERİ'!$F$21</f>
        <v>Bayanlar</v>
      </c>
      <c r="K201" s="140" t="str">
        <f t="shared" si="3"/>
        <v>ISPARTA-Türkiye Üniversiteler Atletizm Şampiyonası</v>
      </c>
      <c r="L201" s="141" t="str">
        <f>'4x100m.'!N$4</f>
        <v>10 Mayıs 2015 - 19.30</v>
      </c>
      <c r="M201" s="141" t="s">
        <v>224</v>
      </c>
    </row>
    <row r="202" spans="1:13" s="252" customFormat="1" ht="80.25" customHeight="1">
      <c r="A202" s="135">
        <v>533</v>
      </c>
      <c r="B202" s="145" t="s">
        <v>272</v>
      </c>
      <c r="C202" s="136" t="str">
        <f>'4x100m.'!C20</f>
        <v>19.8.1996
2.10.1993
16.5.1991
21.6.1996</v>
      </c>
      <c r="D202" s="140" t="str">
        <f>'4x100m.'!D20</f>
        <v>MERYEM ÇETİN
ELİF DEMİRBAĞ
MEHRİ GÜL GÖK
DİDEM KUŞDERCİ</v>
      </c>
      <c r="E202" s="140" t="str">
        <f>'4x100m.'!E20</f>
        <v>SİVAS-CUMHURİYET ÜNİVERSİTESİ</v>
      </c>
      <c r="F202" s="182">
        <f>'4x100m.'!F20</f>
        <v>5604</v>
      </c>
      <c r="G202" s="143">
        <f>'4x100m.'!A20</f>
        <v>13</v>
      </c>
      <c r="H202" s="143" t="s">
        <v>272</v>
      </c>
      <c r="I202" s="143"/>
      <c r="J202" s="137" t="str">
        <f>'YARIŞMA BİLGİLERİ'!$F$21</f>
        <v>Bayanlar</v>
      </c>
      <c r="K202" s="140" t="str">
        <f t="shared" si="3"/>
        <v>ISPARTA-Türkiye Üniversiteler Atletizm Şampiyonası</v>
      </c>
      <c r="L202" s="141" t="str">
        <f>'4x100m.'!N$4</f>
        <v>10 Mayıs 2015 - 19.30</v>
      </c>
      <c r="M202" s="141" t="s">
        <v>224</v>
      </c>
    </row>
    <row r="203" spans="1:13" s="252" customFormat="1" ht="80.25" customHeight="1">
      <c r="A203" s="135">
        <v>534</v>
      </c>
      <c r="B203" s="145" t="s">
        <v>272</v>
      </c>
      <c r="C203" s="136" t="str">
        <f>'4x100m.'!C21</f>
        <v>28.3.1996
14.1.1994
2.7.1995</v>
      </c>
      <c r="D203" s="140" t="str">
        <f>'4x100m.'!D21</f>
        <v>ZEHRA DÜNDAR
BERİVAN ALTUN
NURAY CANPOLAT
KADRİYE AYDIN</v>
      </c>
      <c r="E203" s="140" t="str">
        <f>'4x100m.'!E21</f>
        <v>MERSİN-MERSİN ÜNİVERSİTESİ</v>
      </c>
      <c r="F203" s="182">
        <f>'4x100m.'!F21</f>
        <v>5652</v>
      </c>
      <c r="G203" s="143">
        <f>'4x100m.'!A21</f>
        <v>14</v>
      </c>
      <c r="H203" s="143" t="s">
        <v>272</v>
      </c>
      <c r="I203" s="143"/>
      <c r="J203" s="137" t="str">
        <f>'YARIŞMA BİLGİLERİ'!$F$21</f>
        <v>Bayanlar</v>
      </c>
      <c r="K203" s="140" t="str">
        <f t="shared" si="3"/>
        <v>ISPARTA-Türkiye Üniversiteler Atletizm Şampiyonası</v>
      </c>
      <c r="L203" s="141" t="str">
        <f>'4x100m.'!N$4</f>
        <v>10 Mayıs 2015 - 19.30</v>
      </c>
      <c r="M203" s="141" t="s">
        <v>224</v>
      </c>
    </row>
    <row r="204" spans="1:13" s="252" customFormat="1" ht="80.25" customHeight="1">
      <c r="A204" s="135">
        <v>535</v>
      </c>
      <c r="B204" s="145" t="s">
        <v>272</v>
      </c>
      <c r="C204" s="136" t="e">
        <f>'4x100m.'!#REF!</f>
        <v>#REF!</v>
      </c>
      <c r="D204" s="140" t="e">
        <f>'4x100m.'!#REF!</f>
        <v>#REF!</v>
      </c>
      <c r="E204" s="140" t="e">
        <f>'4x100m.'!#REF!</f>
        <v>#REF!</v>
      </c>
      <c r="F204" s="182" t="e">
        <f>'4x100m.'!#REF!</f>
        <v>#REF!</v>
      </c>
      <c r="G204" s="143" t="e">
        <f>'4x100m.'!#REF!</f>
        <v>#REF!</v>
      </c>
      <c r="H204" s="143" t="s">
        <v>272</v>
      </c>
      <c r="I204" s="143"/>
      <c r="J204" s="137" t="str">
        <f>'YARIŞMA BİLGİLERİ'!$F$21</f>
        <v>Bayanlar</v>
      </c>
      <c r="K204" s="140" t="str">
        <f t="shared" si="3"/>
        <v>ISPARTA-Türkiye Üniversiteler Atletizm Şampiyonası</v>
      </c>
      <c r="L204" s="141" t="str">
        <f>'4x100m.'!N$4</f>
        <v>10 Mayıs 2015 - 19.30</v>
      </c>
      <c r="M204" s="141" t="s">
        <v>224</v>
      </c>
    </row>
    <row r="205" spans="1:13" s="252" customFormat="1" ht="80.25" customHeight="1">
      <c r="A205" s="135">
        <v>536</v>
      </c>
      <c r="B205" s="145" t="s">
        <v>272</v>
      </c>
      <c r="C205" s="136" t="e">
        <f>'4x100m.'!#REF!</f>
        <v>#REF!</v>
      </c>
      <c r="D205" s="140" t="e">
        <f>'4x100m.'!#REF!</f>
        <v>#REF!</v>
      </c>
      <c r="E205" s="140" t="e">
        <f>'4x100m.'!#REF!</f>
        <v>#REF!</v>
      </c>
      <c r="F205" s="182" t="e">
        <f>'4x100m.'!#REF!</f>
        <v>#REF!</v>
      </c>
      <c r="G205" s="143" t="e">
        <f>'4x100m.'!#REF!</f>
        <v>#REF!</v>
      </c>
      <c r="H205" s="143" t="s">
        <v>272</v>
      </c>
      <c r="I205" s="143"/>
      <c r="J205" s="137" t="str">
        <f>'YARIŞMA BİLGİLERİ'!$F$21</f>
        <v>Bayanlar</v>
      </c>
      <c r="K205" s="140" t="str">
        <f t="shared" si="3"/>
        <v>ISPARTA-Türkiye Üniversiteler Atletizm Şampiyonası</v>
      </c>
      <c r="L205" s="141" t="str">
        <f>'4x100m.'!N$4</f>
        <v>10 Mayıs 2015 - 19.30</v>
      </c>
      <c r="M205" s="141" t="s">
        <v>224</v>
      </c>
    </row>
    <row r="206" spans="1:13" s="252" customFormat="1" ht="28.5" customHeight="1">
      <c r="A206" s="135">
        <v>537</v>
      </c>
      <c r="B206" s="205" t="s">
        <v>276</v>
      </c>
      <c r="C206" s="207" t="e">
        <f>#REF!</f>
        <v>#REF!</v>
      </c>
      <c r="D206" s="209" t="e">
        <f>#REF!</f>
        <v>#REF!</v>
      </c>
      <c r="E206" s="209" t="e">
        <f>#REF!</f>
        <v>#REF!</v>
      </c>
      <c r="F206" s="211" t="e">
        <f>#REF!</f>
        <v>#REF!</v>
      </c>
      <c r="G206" s="208" t="e">
        <f>#REF!</f>
        <v>#REF!</v>
      </c>
      <c r="H206" s="143" t="s">
        <v>231</v>
      </c>
      <c r="I206" s="250"/>
      <c r="J206" s="137" t="str">
        <f>'YARIŞMA BİLGİLERİ'!$F$21</f>
        <v>Bayanlar</v>
      </c>
      <c r="K206" s="251" t="str">
        <f t="shared" si="3"/>
        <v>ISPARTA-Türkiye Üniversiteler Atletizm Şampiyonası</v>
      </c>
      <c r="L206" s="141" t="e">
        <f>#REF!</f>
        <v>#REF!</v>
      </c>
      <c r="M206" s="141" t="s">
        <v>224</v>
      </c>
    </row>
    <row r="207" spans="1:13" s="252" customFormat="1" ht="28.5" customHeight="1">
      <c r="A207" s="135">
        <v>538</v>
      </c>
      <c r="B207" s="205" t="s">
        <v>276</v>
      </c>
      <c r="C207" s="207" t="e">
        <f>#REF!</f>
        <v>#REF!</v>
      </c>
      <c r="D207" s="209" t="e">
        <f>#REF!</f>
        <v>#REF!</v>
      </c>
      <c r="E207" s="209" t="e">
        <f>#REF!</f>
        <v>#REF!</v>
      </c>
      <c r="F207" s="211" t="e">
        <f>#REF!</f>
        <v>#REF!</v>
      </c>
      <c r="G207" s="208" t="e">
        <f>#REF!</f>
        <v>#REF!</v>
      </c>
      <c r="H207" s="143" t="s">
        <v>231</v>
      </c>
      <c r="I207" s="250"/>
      <c r="J207" s="137" t="str">
        <f>'YARIŞMA BİLGİLERİ'!$F$21</f>
        <v>Bayanlar</v>
      </c>
      <c r="K207" s="251" t="str">
        <f t="shared" si="3"/>
        <v>ISPARTA-Türkiye Üniversiteler Atletizm Şampiyonası</v>
      </c>
      <c r="L207" s="141" t="e">
        <f>#REF!</f>
        <v>#REF!</v>
      </c>
      <c r="M207" s="141" t="s">
        <v>224</v>
      </c>
    </row>
    <row r="208" spans="1:13" s="252" customFormat="1" ht="28.5" customHeight="1">
      <c r="A208" s="135">
        <v>539</v>
      </c>
      <c r="B208" s="205" t="s">
        <v>276</v>
      </c>
      <c r="C208" s="207" t="e">
        <f>#REF!</f>
        <v>#REF!</v>
      </c>
      <c r="D208" s="209" t="e">
        <f>#REF!</f>
        <v>#REF!</v>
      </c>
      <c r="E208" s="209" t="e">
        <f>#REF!</f>
        <v>#REF!</v>
      </c>
      <c r="F208" s="211" t="e">
        <f>#REF!</f>
        <v>#REF!</v>
      </c>
      <c r="G208" s="208" t="e">
        <f>#REF!</f>
        <v>#REF!</v>
      </c>
      <c r="H208" s="143" t="s">
        <v>231</v>
      </c>
      <c r="I208" s="250"/>
      <c r="J208" s="137" t="str">
        <f>'YARIŞMA BİLGİLERİ'!$F$21</f>
        <v>Bayanlar</v>
      </c>
      <c r="K208" s="251" t="str">
        <f t="shared" si="3"/>
        <v>ISPARTA-Türkiye Üniversiteler Atletizm Şampiyonası</v>
      </c>
      <c r="L208" s="141" t="e">
        <f>#REF!</f>
        <v>#REF!</v>
      </c>
      <c r="M208" s="141" t="s">
        <v>224</v>
      </c>
    </row>
    <row r="209" spans="1:13" s="252" customFormat="1" ht="28.5" customHeight="1">
      <c r="A209" s="135">
        <v>540</v>
      </c>
      <c r="B209" s="205" t="s">
        <v>276</v>
      </c>
      <c r="C209" s="207" t="e">
        <f>#REF!</f>
        <v>#REF!</v>
      </c>
      <c r="D209" s="209" t="e">
        <f>#REF!</f>
        <v>#REF!</v>
      </c>
      <c r="E209" s="209" t="e">
        <f>#REF!</f>
        <v>#REF!</v>
      </c>
      <c r="F209" s="211" t="e">
        <f>#REF!</f>
        <v>#REF!</v>
      </c>
      <c r="G209" s="208" t="e">
        <f>#REF!</f>
        <v>#REF!</v>
      </c>
      <c r="H209" s="143" t="s">
        <v>231</v>
      </c>
      <c r="I209" s="250"/>
      <c r="J209" s="137" t="str">
        <f>'YARIŞMA BİLGİLERİ'!$F$21</f>
        <v>Bayanlar</v>
      </c>
      <c r="K209" s="251" t="str">
        <f t="shared" si="3"/>
        <v>ISPARTA-Türkiye Üniversiteler Atletizm Şampiyonası</v>
      </c>
      <c r="L209" s="141" t="e">
        <f>#REF!</f>
        <v>#REF!</v>
      </c>
      <c r="M209" s="141" t="s">
        <v>224</v>
      </c>
    </row>
    <row r="210" spans="1:13" s="252" customFormat="1" ht="28.5" customHeight="1">
      <c r="A210" s="135">
        <v>541</v>
      </c>
      <c r="B210" s="205" t="s">
        <v>276</v>
      </c>
      <c r="C210" s="207" t="e">
        <f>#REF!</f>
        <v>#REF!</v>
      </c>
      <c r="D210" s="209" t="e">
        <f>#REF!</f>
        <v>#REF!</v>
      </c>
      <c r="E210" s="209" t="e">
        <f>#REF!</f>
        <v>#REF!</v>
      </c>
      <c r="F210" s="211" t="e">
        <f>#REF!</f>
        <v>#REF!</v>
      </c>
      <c r="G210" s="208" t="e">
        <f>#REF!</f>
        <v>#REF!</v>
      </c>
      <c r="H210" s="143" t="s">
        <v>231</v>
      </c>
      <c r="I210" s="250"/>
      <c r="J210" s="137" t="str">
        <f>'YARIŞMA BİLGİLERİ'!$F$21</f>
        <v>Bayanlar</v>
      </c>
      <c r="K210" s="251" t="str">
        <f t="shared" si="3"/>
        <v>ISPARTA-Türkiye Üniversiteler Atletizm Şampiyonası</v>
      </c>
      <c r="L210" s="141" t="e">
        <f>#REF!</f>
        <v>#REF!</v>
      </c>
      <c r="M210" s="141" t="s">
        <v>224</v>
      </c>
    </row>
    <row r="211" spans="1:13" s="252" customFormat="1" ht="28.5" customHeight="1">
      <c r="A211" s="135">
        <v>542</v>
      </c>
      <c r="B211" s="205" t="s">
        <v>276</v>
      </c>
      <c r="C211" s="207" t="e">
        <f>#REF!</f>
        <v>#REF!</v>
      </c>
      <c r="D211" s="209" t="e">
        <f>#REF!</f>
        <v>#REF!</v>
      </c>
      <c r="E211" s="209" t="e">
        <f>#REF!</f>
        <v>#REF!</v>
      </c>
      <c r="F211" s="211" t="e">
        <f>#REF!</f>
        <v>#REF!</v>
      </c>
      <c r="G211" s="208" t="e">
        <f>#REF!</f>
        <v>#REF!</v>
      </c>
      <c r="H211" s="143" t="s">
        <v>231</v>
      </c>
      <c r="I211" s="250"/>
      <c r="J211" s="137" t="str">
        <f>'YARIŞMA BİLGİLERİ'!$F$21</f>
        <v>Bayanlar</v>
      </c>
      <c r="K211" s="251" t="str">
        <f t="shared" si="3"/>
        <v>ISPARTA-Türkiye Üniversiteler Atletizm Şampiyonası</v>
      </c>
      <c r="L211" s="141" t="e">
        <f>#REF!</f>
        <v>#REF!</v>
      </c>
      <c r="M211" s="141" t="s">
        <v>224</v>
      </c>
    </row>
    <row r="212" spans="1:13" s="252" customFormat="1" ht="28.5" customHeight="1">
      <c r="A212" s="135">
        <v>543</v>
      </c>
      <c r="B212" s="205" t="s">
        <v>276</v>
      </c>
      <c r="C212" s="207" t="e">
        <f>#REF!</f>
        <v>#REF!</v>
      </c>
      <c r="D212" s="209" t="e">
        <f>#REF!</f>
        <v>#REF!</v>
      </c>
      <c r="E212" s="209" t="e">
        <f>#REF!</f>
        <v>#REF!</v>
      </c>
      <c r="F212" s="211" t="e">
        <f>#REF!</f>
        <v>#REF!</v>
      </c>
      <c r="G212" s="208" t="e">
        <f>#REF!</f>
        <v>#REF!</v>
      </c>
      <c r="H212" s="143" t="s">
        <v>231</v>
      </c>
      <c r="I212" s="250"/>
      <c r="J212" s="137" t="str">
        <f>'YARIŞMA BİLGİLERİ'!$F$21</f>
        <v>Bayanlar</v>
      </c>
      <c r="K212" s="251" t="str">
        <f t="shared" si="3"/>
        <v>ISPARTA-Türkiye Üniversiteler Atletizm Şampiyonası</v>
      </c>
      <c r="L212" s="141" t="e">
        <f>#REF!</f>
        <v>#REF!</v>
      </c>
      <c r="M212" s="141" t="s">
        <v>224</v>
      </c>
    </row>
    <row r="213" spans="1:13" s="252" customFormat="1" ht="28.5" customHeight="1">
      <c r="A213" s="135">
        <v>544</v>
      </c>
      <c r="B213" s="205" t="s">
        <v>276</v>
      </c>
      <c r="C213" s="207" t="e">
        <f>#REF!</f>
        <v>#REF!</v>
      </c>
      <c r="D213" s="209" t="e">
        <f>#REF!</f>
        <v>#REF!</v>
      </c>
      <c r="E213" s="209" t="e">
        <f>#REF!</f>
        <v>#REF!</v>
      </c>
      <c r="F213" s="211" t="e">
        <f>#REF!</f>
        <v>#REF!</v>
      </c>
      <c r="G213" s="208" t="e">
        <f>#REF!</f>
        <v>#REF!</v>
      </c>
      <c r="H213" s="143" t="s">
        <v>231</v>
      </c>
      <c r="I213" s="250"/>
      <c r="J213" s="137" t="str">
        <f>'YARIŞMA BİLGİLERİ'!$F$21</f>
        <v>Bayanlar</v>
      </c>
      <c r="K213" s="251" t="str">
        <f t="shared" si="3"/>
        <v>ISPARTA-Türkiye Üniversiteler Atletizm Şampiyonası</v>
      </c>
      <c r="L213" s="141" t="e">
        <f>#REF!</f>
        <v>#REF!</v>
      </c>
      <c r="M213" s="141" t="s">
        <v>224</v>
      </c>
    </row>
    <row r="214" spans="1:13" s="252" customFormat="1" ht="28.5" customHeight="1">
      <c r="A214" s="135">
        <v>545</v>
      </c>
      <c r="B214" s="205" t="s">
        <v>276</v>
      </c>
      <c r="C214" s="207" t="e">
        <f>#REF!</f>
        <v>#REF!</v>
      </c>
      <c r="D214" s="209" t="e">
        <f>#REF!</f>
        <v>#REF!</v>
      </c>
      <c r="E214" s="209" t="e">
        <f>#REF!</f>
        <v>#REF!</v>
      </c>
      <c r="F214" s="211" t="e">
        <f>#REF!</f>
        <v>#REF!</v>
      </c>
      <c r="G214" s="208" t="e">
        <f>#REF!</f>
        <v>#REF!</v>
      </c>
      <c r="H214" s="143" t="s">
        <v>231</v>
      </c>
      <c r="I214" s="250"/>
      <c r="J214" s="137" t="str">
        <f>'YARIŞMA BİLGİLERİ'!$F$21</f>
        <v>Bayanlar</v>
      </c>
      <c r="K214" s="251" t="str">
        <f t="shared" si="3"/>
        <v>ISPARTA-Türkiye Üniversiteler Atletizm Şampiyonası</v>
      </c>
      <c r="L214" s="141" t="e">
        <f>#REF!</f>
        <v>#REF!</v>
      </c>
      <c r="M214" s="141" t="s">
        <v>224</v>
      </c>
    </row>
    <row r="215" spans="1:13" s="252" customFormat="1" ht="28.5" customHeight="1">
      <c r="A215" s="135">
        <v>546</v>
      </c>
      <c r="B215" s="205" t="s">
        <v>276</v>
      </c>
      <c r="C215" s="207" t="e">
        <f>#REF!</f>
        <v>#REF!</v>
      </c>
      <c r="D215" s="209" t="e">
        <f>#REF!</f>
        <v>#REF!</v>
      </c>
      <c r="E215" s="209" t="e">
        <f>#REF!</f>
        <v>#REF!</v>
      </c>
      <c r="F215" s="211" t="e">
        <f>#REF!</f>
        <v>#REF!</v>
      </c>
      <c r="G215" s="208" t="e">
        <f>#REF!</f>
        <v>#REF!</v>
      </c>
      <c r="H215" s="143" t="s">
        <v>231</v>
      </c>
      <c r="I215" s="250"/>
      <c r="J215" s="137" t="str">
        <f>'YARIŞMA BİLGİLERİ'!$F$21</f>
        <v>Bayanlar</v>
      </c>
      <c r="K215" s="251" t="str">
        <f t="shared" si="3"/>
        <v>ISPARTA-Türkiye Üniversiteler Atletizm Şampiyonası</v>
      </c>
      <c r="L215" s="141" t="e">
        <f>#REF!</f>
        <v>#REF!</v>
      </c>
      <c r="M215" s="141" t="s">
        <v>224</v>
      </c>
    </row>
    <row r="216" spans="1:13" s="252" customFormat="1" ht="28.5" customHeight="1">
      <c r="A216" s="135">
        <v>547</v>
      </c>
      <c r="B216" s="205" t="s">
        <v>276</v>
      </c>
      <c r="C216" s="207" t="e">
        <f>#REF!</f>
        <v>#REF!</v>
      </c>
      <c r="D216" s="209" t="e">
        <f>#REF!</f>
        <v>#REF!</v>
      </c>
      <c r="E216" s="209" t="e">
        <f>#REF!</f>
        <v>#REF!</v>
      </c>
      <c r="F216" s="211" t="e">
        <f>#REF!</f>
        <v>#REF!</v>
      </c>
      <c r="G216" s="208" t="e">
        <f>#REF!</f>
        <v>#REF!</v>
      </c>
      <c r="H216" s="143" t="s">
        <v>231</v>
      </c>
      <c r="I216" s="250"/>
      <c r="J216" s="137" t="str">
        <f>'YARIŞMA BİLGİLERİ'!$F$21</f>
        <v>Bayanlar</v>
      </c>
      <c r="K216" s="251" t="str">
        <f t="shared" si="3"/>
        <v>ISPARTA-Türkiye Üniversiteler Atletizm Şampiyonası</v>
      </c>
      <c r="L216" s="141" t="e">
        <f>#REF!</f>
        <v>#REF!</v>
      </c>
      <c r="M216" s="141" t="s">
        <v>224</v>
      </c>
    </row>
    <row r="217" spans="1:13" s="252" customFormat="1" ht="28.5" customHeight="1">
      <c r="A217" s="135">
        <v>548</v>
      </c>
      <c r="B217" s="205" t="s">
        <v>276</v>
      </c>
      <c r="C217" s="207" t="e">
        <f>#REF!</f>
        <v>#REF!</v>
      </c>
      <c r="D217" s="209" t="e">
        <f>#REF!</f>
        <v>#REF!</v>
      </c>
      <c r="E217" s="209" t="e">
        <f>#REF!</f>
        <v>#REF!</v>
      </c>
      <c r="F217" s="211" t="e">
        <f>#REF!</f>
        <v>#REF!</v>
      </c>
      <c r="G217" s="208" t="e">
        <f>#REF!</f>
        <v>#REF!</v>
      </c>
      <c r="H217" s="143" t="s">
        <v>231</v>
      </c>
      <c r="I217" s="250"/>
      <c r="J217" s="137" t="str">
        <f>'YARIŞMA BİLGİLERİ'!$F$21</f>
        <v>Bayanlar</v>
      </c>
      <c r="K217" s="251" t="str">
        <f t="shared" si="3"/>
        <v>ISPARTA-Türkiye Üniversiteler Atletizm Şampiyonası</v>
      </c>
      <c r="L217" s="141" t="e">
        <f>#REF!</f>
        <v>#REF!</v>
      </c>
      <c r="M217" s="141" t="s">
        <v>224</v>
      </c>
    </row>
    <row r="218" spans="1:13" s="252" customFormat="1" ht="28.5" customHeight="1">
      <c r="A218" s="135">
        <v>549</v>
      </c>
      <c r="B218" s="205" t="s">
        <v>276</v>
      </c>
      <c r="C218" s="207" t="e">
        <f>#REF!</f>
        <v>#REF!</v>
      </c>
      <c r="D218" s="209" t="e">
        <f>#REF!</f>
        <v>#REF!</v>
      </c>
      <c r="E218" s="209" t="e">
        <f>#REF!</f>
        <v>#REF!</v>
      </c>
      <c r="F218" s="211" t="e">
        <f>#REF!</f>
        <v>#REF!</v>
      </c>
      <c r="G218" s="208" t="e">
        <f>#REF!</f>
        <v>#REF!</v>
      </c>
      <c r="H218" s="143" t="s">
        <v>231</v>
      </c>
      <c r="I218" s="250"/>
      <c r="J218" s="137" t="str">
        <f>'YARIŞMA BİLGİLERİ'!$F$21</f>
        <v>Bayanlar</v>
      </c>
      <c r="K218" s="251" t="str">
        <f t="shared" si="3"/>
        <v>ISPARTA-Türkiye Üniversiteler Atletizm Şampiyonası</v>
      </c>
      <c r="L218" s="141" t="e">
        <f>#REF!</f>
        <v>#REF!</v>
      </c>
      <c r="M218" s="141" t="s">
        <v>224</v>
      </c>
    </row>
    <row r="219" spans="1:13" s="252" customFormat="1" ht="28.5" customHeight="1">
      <c r="A219" s="135">
        <v>550</v>
      </c>
      <c r="B219" s="205" t="s">
        <v>276</v>
      </c>
      <c r="C219" s="207" t="e">
        <f>#REF!</f>
        <v>#REF!</v>
      </c>
      <c r="D219" s="209" t="e">
        <f>#REF!</f>
        <v>#REF!</v>
      </c>
      <c r="E219" s="209" t="e">
        <f>#REF!</f>
        <v>#REF!</v>
      </c>
      <c r="F219" s="211" t="e">
        <f>#REF!</f>
        <v>#REF!</v>
      </c>
      <c r="G219" s="208" t="e">
        <f>#REF!</f>
        <v>#REF!</v>
      </c>
      <c r="H219" s="143" t="s">
        <v>231</v>
      </c>
      <c r="I219" s="250"/>
      <c r="J219" s="137" t="str">
        <f>'YARIŞMA BİLGİLERİ'!$F$21</f>
        <v>Bayanlar</v>
      </c>
      <c r="K219" s="251" t="str">
        <f t="shared" si="3"/>
        <v>ISPARTA-Türkiye Üniversiteler Atletizm Şampiyonası</v>
      </c>
      <c r="L219" s="141" t="e">
        <f>#REF!</f>
        <v>#REF!</v>
      </c>
      <c r="M219" s="141" t="s">
        <v>224</v>
      </c>
    </row>
    <row r="220" spans="1:13" s="252" customFormat="1" ht="28.5" customHeight="1">
      <c r="A220" s="135">
        <v>551</v>
      </c>
      <c r="B220" s="205" t="s">
        <v>276</v>
      </c>
      <c r="C220" s="207" t="e">
        <f>#REF!</f>
        <v>#REF!</v>
      </c>
      <c r="D220" s="209" t="e">
        <f>#REF!</f>
        <v>#REF!</v>
      </c>
      <c r="E220" s="209" t="e">
        <f>#REF!</f>
        <v>#REF!</v>
      </c>
      <c r="F220" s="211" t="e">
        <f>#REF!</f>
        <v>#REF!</v>
      </c>
      <c r="G220" s="208" t="e">
        <f>#REF!</f>
        <v>#REF!</v>
      </c>
      <c r="H220" s="143" t="s">
        <v>231</v>
      </c>
      <c r="I220" s="250"/>
      <c r="J220" s="137" t="str">
        <f>'YARIŞMA BİLGİLERİ'!$F$21</f>
        <v>Bayanlar</v>
      </c>
      <c r="K220" s="251" t="str">
        <f t="shared" si="3"/>
        <v>ISPARTA-Türkiye Üniversiteler Atletizm Şampiyonası</v>
      </c>
      <c r="L220" s="141" t="e">
        <f>#REF!</f>
        <v>#REF!</v>
      </c>
      <c r="M220" s="141" t="s">
        <v>224</v>
      </c>
    </row>
    <row r="221" spans="1:13" s="252" customFormat="1" ht="28.5" customHeight="1">
      <c r="A221" s="135">
        <v>552</v>
      </c>
      <c r="B221" s="205" t="s">
        <v>276</v>
      </c>
      <c r="C221" s="207" t="e">
        <f>#REF!</f>
        <v>#REF!</v>
      </c>
      <c r="D221" s="209" t="e">
        <f>#REF!</f>
        <v>#REF!</v>
      </c>
      <c r="E221" s="209" t="e">
        <f>#REF!</f>
        <v>#REF!</v>
      </c>
      <c r="F221" s="211" t="e">
        <f>#REF!</f>
        <v>#REF!</v>
      </c>
      <c r="G221" s="208" t="e">
        <f>#REF!</f>
        <v>#REF!</v>
      </c>
      <c r="H221" s="143" t="s">
        <v>231</v>
      </c>
      <c r="I221" s="250"/>
      <c r="J221" s="137" t="str">
        <f>'YARIŞMA BİLGİLERİ'!$F$21</f>
        <v>Bayanlar</v>
      </c>
      <c r="K221" s="251" t="str">
        <f t="shared" si="3"/>
        <v>ISPARTA-Türkiye Üniversiteler Atletizm Şampiyonası</v>
      </c>
      <c r="L221" s="141" t="e">
        <f>#REF!</f>
        <v>#REF!</v>
      </c>
      <c r="M221" s="141" t="s">
        <v>224</v>
      </c>
    </row>
    <row r="222" spans="1:13" s="252" customFormat="1" ht="28.5" customHeight="1">
      <c r="A222" s="135">
        <v>553</v>
      </c>
      <c r="B222" s="205" t="s">
        <v>276</v>
      </c>
      <c r="C222" s="207" t="e">
        <f>#REF!</f>
        <v>#REF!</v>
      </c>
      <c r="D222" s="209" t="e">
        <f>#REF!</f>
        <v>#REF!</v>
      </c>
      <c r="E222" s="209" t="e">
        <f>#REF!</f>
        <v>#REF!</v>
      </c>
      <c r="F222" s="211" t="e">
        <f>#REF!</f>
        <v>#REF!</v>
      </c>
      <c r="G222" s="208" t="e">
        <f>#REF!</f>
        <v>#REF!</v>
      </c>
      <c r="H222" s="143" t="s">
        <v>231</v>
      </c>
      <c r="I222" s="250"/>
      <c r="J222" s="137" t="str">
        <f>'YARIŞMA BİLGİLERİ'!$F$21</f>
        <v>Bayanlar</v>
      </c>
      <c r="K222" s="251" t="str">
        <f t="shared" si="3"/>
        <v>ISPARTA-Türkiye Üniversiteler Atletizm Şampiyonası</v>
      </c>
      <c r="L222" s="141" t="e">
        <f>#REF!</f>
        <v>#REF!</v>
      </c>
      <c r="M222" s="141" t="s">
        <v>224</v>
      </c>
    </row>
    <row r="223" spans="1:13" s="252" customFormat="1" ht="28.5" customHeight="1">
      <c r="A223" s="135">
        <v>554</v>
      </c>
      <c r="B223" s="205" t="s">
        <v>276</v>
      </c>
      <c r="C223" s="207" t="e">
        <f>#REF!</f>
        <v>#REF!</v>
      </c>
      <c r="D223" s="209" t="e">
        <f>#REF!</f>
        <v>#REF!</v>
      </c>
      <c r="E223" s="209" t="e">
        <f>#REF!</f>
        <v>#REF!</v>
      </c>
      <c r="F223" s="211" t="e">
        <f>#REF!</f>
        <v>#REF!</v>
      </c>
      <c r="G223" s="208" t="e">
        <f>#REF!</f>
        <v>#REF!</v>
      </c>
      <c r="H223" s="143" t="s">
        <v>231</v>
      </c>
      <c r="I223" s="250"/>
      <c r="J223" s="137" t="str">
        <f>'YARIŞMA BİLGİLERİ'!$F$21</f>
        <v>Bayanlar</v>
      </c>
      <c r="K223" s="251" t="str">
        <f t="shared" si="3"/>
        <v>ISPARTA-Türkiye Üniversiteler Atletizm Şampiyonası</v>
      </c>
      <c r="L223" s="141" t="e">
        <f>#REF!</f>
        <v>#REF!</v>
      </c>
      <c r="M223" s="141" t="s">
        <v>224</v>
      </c>
    </row>
    <row r="224" spans="1:13" s="252" customFormat="1" ht="28.5" customHeight="1">
      <c r="A224" s="135">
        <v>555</v>
      </c>
      <c r="B224" s="205" t="s">
        <v>276</v>
      </c>
      <c r="C224" s="207" t="e">
        <f>#REF!</f>
        <v>#REF!</v>
      </c>
      <c r="D224" s="209" t="e">
        <f>#REF!</f>
        <v>#REF!</v>
      </c>
      <c r="E224" s="209" t="e">
        <f>#REF!</f>
        <v>#REF!</v>
      </c>
      <c r="F224" s="211" t="e">
        <f>#REF!</f>
        <v>#REF!</v>
      </c>
      <c r="G224" s="208" t="e">
        <f>#REF!</f>
        <v>#REF!</v>
      </c>
      <c r="H224" s="143" t="s">
        <v>231</v>
      </c>
      <c r="I224" s="250"/>
      <c r="J224" s="137" t="str">
        <f>'YARIŞMA BİLGİLERİ'!$F$21</f>
        <v>Bayanlar</v>
      </c>
      <c r="K224" s="251" t="str">
        <f t="shared" si="3"/>
        <v>ISPARTA-Türkiye Üniversiteler Atletizm Şampiyonası</v>
      </c>
      <c r="L224" s="141" t="e">
        <f>#REF!</f>
        <v>#REF!</v>
      </c>
      <c r="M224" s="141" t="s">
        <v>224</v>
      </c>
    </row>
    <row r="225" spans="1:13" s="252" customFormat="1" ht="28.5" customHeight="1">
      <c r="A225" s="135">
        <v>556</v>
      </c>
      <c r="B225" s="205" t="s">
        <v>276</v>
      </c>
      <c r="C225" s="207" t="e">
        <f>#REF!</f>
        <v>#REF!</v>
      </c>
      <c r="D225" s="209" t="e">
        <f>#REF!</f>
        <v>#REF!</v>
      </c>
      <c r="E225" s="209" t="e">
        <f>#REF!</f>
        <v>#REF!</v>
      </c>
      <c r="F225" s="211" t="e">
        <f>#REF!</f>
        <v>#REF!</v>
      </c>
      <c r="G225" s="208" t="e">
        <f>#REF!</f>
        <v>#REF!</v>
      </c>
      <c r="H225" s="143" t="s">
        <v>231</v>
      </c>
      <c r="I225" s="250"/>
      <c r="J225" s="137" t="str">
        <f>'YARIŞMA BİLGİLERİ'!$F$21</f>
        <v>Bayanlar</v>
      </c>
      <c r="K225" s="251" t="str">
        <f t="shared" si="3"/>
        <v>ISPARTA-Türkiye Üniversiteler Atletizm Şampiyonası</v>
      </c>
      <c r="L225" s="141" t="e">
        <f>#REF!</f>
        <v>#REF!</v>
      </c>
      <c r="M225" s="141" t="s">
        <v>224</v>
      </c>
    </row>
    <row r="226" spans="1:13" s="252" customFormat="1" ht="28.5" customHeight="1">
      <c r="A226" s="135">
        <v>557</v>
      </c>
      <c r="B226" s="205" t="s">
        <v>276</v>
      </c>
      <c r="C226" s="207" t="e">
        <f>#REF!</f>
        <v>#REF!</v>
      </c>
      <c r="D226" s="209" t="e">
        <f>#REF!</f>
        <v>#REF!</v>
      </c>
      <c r="E226" s="209" t="e">
        <f>#REF!</f>
        <v>#REF!</v>
      </c>
      <c r="F226" s="211" t="e">
        <f>#REF!</f>
        <v>#REF!</v>
      </c>
      <c r="G226" s="208" t="e">
        <f>#REF!</f>
        <v>#REF!</v>
      </c>
      <c r="H226" s="143" t="s">
        <v>231</v>
      </c>
      <c r="I226" s="250"/>
      <c r="J226" s="137" t="str">
        <f>'YARIŞMA BİLGİLERİ'!$F$21</f>
        <v>Bayanlar</v>
      </c>
      <c r="K226" s="251" t="str">
        <f t="shared" si="3"/>
        <v>ISPARTA-Türkiye Üniversiteler Atletizm Şampiyonası</v>
      </c>
      <c r="L226" s="141" t="e">
        <f>#REF!</f>
        <v>#REF!</v>
      </c>
      <c r="M226" s="141" t="s">
        <v>224</v>
      </c>
    </row>
    <row r="227" spans="1:13" s="252" customFormat="1" ht="28.5" customHeight="1">
      <c r="A227" s="135">
        <v>558</v>
      </c>
      <c r="B227" s="205" t="s">
        <v>276</v>
      </c>
      <c r="C227" s="207" t="e">
        <f>#REF!</f>
        <v>#REF!</v>
      </c>
      <c r="D227" s="209" t="e">
        <f>#REF!</f>
        <v>#REF!</v>
      </c>
      <c r="E227" s="209" t="e">
        <f>#REF!</f>
        <v>#REF!</v>
      </c>
      <c r="F227" s="211" t="e">
        <f>#REF!</f>
        <v>#REF!</v>
      </c>
      <c r="G227" s="208" t="e">
        <f>#REF!</f>
        <v>#REF!</v>
      </c>
      <c r="H227" s="143" t="s">
        <v>231</v>
      </c>
      <c r="I227" s="250"/>
      <c r="J227" s="137" t="str">
        <f>'YARIŞMA BİLGİLERİ'!$F$21</f>
        <v>Bayanlar</v>
      </c>
      <c r="K227" s="251" t="str">
        <f t="shared" si="3"/>
        <v>ISPARTA-Türkiye Üniversiteler Atletizm Şampiyonası</v>
      </c>
      <c r="L227" s="141" t="e">
        <f>#REF!</f>
        <v>#REF!</v>
      </c>
      <c r="M227" s="141" t="s">
        <v>224</v>
      </c>
    </row>
    <row r="228" spans="1:13" s="252" customFormat="1" ht="28.5" customHeight="1">
      <c r="A228" s="135">
        <v>559</v>
      </c>
      <c r="B228" s="205" t="s">
        <v>276</v>
      </c>
      <c r="C228" s="207" t="e">
        <f>#REF!</f>
        <v>#REF!</v>
      </c>
      <c r="D228" s="209" t="e">
        <f>#REF!</f>
        <v>#REF!</v>
      </c>
      <c r="E228" s="209" t="e">
        <f>#REF!</f>
        <v>#REF!</v>
      </c>
      <c r="F228" s="211" t="e">
        <f>#REF!</f>
        <v>#REF!</v>
      </c>
      <c r="G228" s="208" t="e">
        <f>#REF!</f>
        <v>#REF!</v>
      </c>
      <c r="H228" s="143" t="s">
        <v>231</v>
      </c>
      <c r="I228" s="250"/>
      <c r="J228" s="137" t="str">
        <f>'YARIŞMA BİLGİLERİ'!$F$21</f>
        <v>Bayanlar</v>
      </c>
      <c r="K228" s="251" t="str">
        <f t="shared" si="3"/>
        <v>ISPARTA-Türkiye Üniversiteler Atletizm Şampiyonası</v>
      </c>
      <c r="L228" s="141" t="e">
        <f>#REF!</f>
        <v>#REF!</v>
      </c>
      <c r="M228" s="141" t="s">
        <v>224</v>
      </c>
    </row>
    <row r="229" spans="1:13" s="252" customFormat="1" ht="28.5" customHeight="1">
      <c r="A229" s="135">
        <v>560</v>
      </c>
      <c r="B229" s="205" t="s">
        <v>276</v>
      </c>
      <c r="C229" s="207" t="e">
        <f>#REF!</f>
        <v>#REF!</v>
      </c>
      <c r="D229" s="209" t="e">
        <f>#REF!</f>
        <v>#REF!</v>
      </c>
      <c r="E229" s="209" t="e">
        <f>#REF!</f>
        <v>#REF!</v>
      </c>
      <c r="F229" s="211" t="e">
        <f>#REF!</f>
        <v>#REF!</v>
      </c>
      <c r="G229" s="208" t="e">
        <f>#REF!</f>
        <v>#REF!</v>
      </c>
      <c r="H229" s="143" t="s">
        <v>231</v>
      </c>
      <c r="I229" s="250"/>
      <c r="J229" s="137" t="str">
        <f>'YARIŞMA BİLGİLERİ'!$F$21</f>
        <v>Bayanlar</v>
      </c>
      <c r="K229" s="251" t="str">
        <f t="shared" si="3"/>
        <v>ISPARTA-Türkiye Üniversiteler Atletizm Şampiyonası</v>
      </c>
      <c r="L229" s="141" t="e">
        <f>#REF!</f>
        <v>#REF!</v>
      </c>
      <c r="M229" s="141" t="s">
        <v>224</v>
      </c>
    </row>
    <row r="230" spans="1:13" s="252" customFormat="1" ht="28.5" customHeight="1">
      <c r="A230" s="135">
        <v>561</v>
      </c>
      <c r="B230" s="205" t="s">
        <v>276</v>
      </c>
      <c r="C230" s="207" t="e">
        <f>#REF!</f>
        <v>#REF!</v>
      </c>
      <c r="D230" s="209" t="e">
        <f>#REF!</f>
        <v>#REF!</v>
      </c>
      <c r="E230" s="209" t="e">
        <f>#REF!</f>
        <v>#REF!</v>
      </c>
      <c r="F230" s="211" t="e">
        <f>#REF!</f>
        <v>#REF!</v>
      </c>
      <c r="G230" s="208" t="e">
        <f>#REF!</f>
        <v>#REF!</v>
      </c>
      <c r="H230" s="143" t="s">
        <v>231</v>
      </c>
      <c r="I230" s="250"/>
      <c r="J230" s="137" t="str">
        <f>'YARIŞMA BİLGİLERİ'!$F$21</f>
        <v>Bayanlar</v>
      </c>
      <c r="K230" s="251" t="str">
        <f t="shared" si="3"/>
        <v>ISPARTA-Türkiye Üniversiteler Atletizm Şampiyonası</v>
      </c>
      <c r="L230" s="141" t="e">
        <f>#REF!</f>
        <v>#REF!</v>
      </c>
      <c r="M230" s="141" t="s">
        <v>224</v>
      </c>
    </row>
    <row r="231" spans="1:13" s="252" customFormat="1" ht="28.5" customHeight="1">
      <c r="A231" s="135">
        <v>562</v>
      </c>
      <c r="B231" s="205" t="s">
        <v>276</v>
      </c>
      <c r="C231" s="207" t="e">
        <f>#REF!</f>
        <v>#REF!</v>
      </c>
      <c r="D231" s="209" t="e">
        <f>#REF!</f>
        <v>#REF!</v>
      </c>
      <c r="E231" s="209" t="e">
        <f>#REF!</f>
        <v>#REF!</v>
      </c>
      <c r="F231" s="211" t="e">
        <f>#REF!</f>
        <v>#REF!</v>
      </c>
      <c r="G231" s="208" t="e">
        <f>#REF!</f>
        <v>#REF!</v>
      </c>
      <c r="H231" s="143" t="s">
        <v>231</v>
      </c>
      <c r="I231" s="250"/>
      <c r="J231" s="137" t="str">
        <f>'YARIŞMA BİLGİLERİ'!$F$21</f>
        <v>Bayanlar</v>
      </c>
      <c r="K231" s="251" t="str">
        <f t="shared" si="3"/>
        <v>ISPARTA-Türkiye Üniversiteler Atletizm Şampiyonası</v>
      </c>
      <c r="L231" s="141" t="e">
        <f>#REF!</f>
        <v>#REF!</v>
      </c>
      <c r="M231" s="141" t="s">
        <v>224</v>
      </c>
    </row>
    <row r="232" spans="1:13" s="252" customFormat="1" ht="28.5" customHeight="1">
      <c r="A232" s="135">
        <v>563</v>
      </c>
      <c r="B232" s="205" t="s">
        <v>233</v>
      </c>
      <c r="C232" s="207" t="e">
        <f>#REF!</f>
        <v>#REF!</v>
      </c>
      <c r="D232" s="209" t="e">
        <f>#REF!</f>
        <v>#REF!</v>
      </c>
      <c r="E232" s="209" t="e">
        <f>#REF!</f>
        <v>#REF!</v>
      </c>
      <c r="F232" s="210" t="e">
        <f>#REF!</f>
        <v>#REF!</v>
      </c>
      <c r="G232" s="208" t="e">
        <f>#REF!</f>
        <v>#REF!</v>
      </c>
      <c r="H232" s="143" t="s">
        <v>233</v>
      </c>
      <c r="I232" s="143" t="e">
        <f>#REF!</f>
        <v>#REF!</v>
      </c>
      <c r="J232" s="137" t="str">
        <f>'YARIŞMA BİLGİLERİ'!$F$21</f>
        <v>Bayanlar</v>
      </c>
      <c r="K232" s="251" t="str">
        <f t="shared" si="3"/>
        <v>ISPARTA-Türkiye Üniversiteler Atletizm Şampiyonası</v>
      </c>
      <c r="L232" s="141" t="e">
        <f>#REF!</f>
        <v>#REF!</v>
      </c>
      <c r="M232" s="141" t="s">
        <v>224</v>
      </c>
    </row>
    <row r="233" spans="1:13" s="252" customFormat="1" ht="28.5" customHeight="1">
      <c r="A233" s="135">
        <v>564</v>
      </c>
      <c r="B233" s="205" t="s">
        <v>233</v>
      </c>
      <c r="C233" s="207" t="e">
        <f>#REF!</f>
        <v>#REF!</v>
      </c>
      <c r="D233" s="209" t="e">
        <f>#REF!</f>
        <v>#REF!</v>
      </c>
      <c r="E233" s="209" t="e">
        <f>#REF!</f>
        <v>#REF!</v>
      </c>
      <c r="F233" s="210" t="e">
        <f>#REF!</f>
        <v>#REF!</v>
      </c>
      <c r="G233" s="208" t="e">
        <f>#REF!</f>
        <v>#REF!</v>
      </c>
      <c r="H233" s="143" t="s">
        <v>233</v>
      </c>
      <c r="I233" s="143" t="e">
        <f>#REF!</f>
        <v>#REF!</v>
      </c>
      <c r="J233" s="137" t="str">
        <f>'YARIŞMA BİLGİLERİ'!$F$21</f>
        <v>Bayanlar</v>
      </c>
      <c r="K233" s="251" t="str">
        <f t="shared" si="3"/>
        <v>ISPARTA-Türkiye Üniversiteler Atletizm Şampiyonası</v>
      </c>
      <c r="L233" s="141" t="e">
        <f>#REF!</f>
        <v>#REF!</v>
      </c>
      <c r="M233" s="141" t="s">
        <v>224</v>
      </c>
    </row>
    <row r="234" spans="1:13" s="252" customFormat="1" ht="28.5" customHeight="1">
      <c r="A234" s="135">
        <v>565</v>
      </c>
      <c r="B234" s="205" t="s">
        <v>233</v>
      </c>
      <c r="C234" s="207" t="e">
        <f>#REF!</f>
        <v>#REF!</v>
      </c>
      <c r="D234" s="209" t="e">
        <f>#REF!</f>
        <v>#REF!</v>
      </c>
      <c r="E234" s="209" t="e">
        <f>#REF!</f>
        <v>#REF!</v>
      </c>
      <c r="F234" s="210" t="e">
        <f>#REF!</f>
        <v>#REF!</v>
      </c>
      <c r="G234" s="208" t="e">
        <f>#REF!</f>
        <v>#REF!</v>
      </c>
      <c r="H234" s="143" t="s">
        <v>233</v>
      </c>
      <c r="I234" s="143" t="e">
        <f>#REF!</f>
        <v>#REF!</v>
      </c>
      <c r="J234" s="137" t="str">
        <f>'YARIŞMA BİLGİLERİ'!$F$21</f>
        <v>Bayanlar</v>
      </c>
      <c r="K234" s="251" t="str">
        <f t="shared" si="3"/>
        <v>ISPARTA-Türkiye Üniversiteler Atletizm Şampiyonası</v>
      </c>
      <c r="L234" s="141" t="e">
        <f>#REF!</f>
        <v>#REF!</v>
      </c>
      <c r="M234" s="141" t="s">
        <v>224</v>
      </c>
    </row>
    <row r="235" spans="1:13" s="252" customFormat="1" ht="28.5" customHeight="1">
      <c r="A235" s="135">
        <v>566</v>
      </c>
      <c r="B235" s="205" t="s">
        <v>233</v>
      </c>
      <c r="C235" s="207" t="e">
        <f>#REF!</f>
        <v>#REF!</v>
      </c>
      <c r="D235" s="209" t="e">
        <f>#REF!</f>
        <v>#REF!</v>
      </c>
      <c r="E235" s="209" t="e">
        <f>#REF!</f>
        <v>#REF!</v>
      </c>
      <c r="F235" s="210" t="e">
        <f>#REF!</f>
        <v>#REF!</v>
      </c>
      <c r="G235" s="208" t="e">
        <f>#REF!</f>
        <v>#REF!</v>
      </c>
      <c r="H235" s="143" t="s">
        <v>233</v>
      </c>
      <c r="I235" s="143" t="e">
        <f>#REF!</f>
        <v>#REF!</v>
      </c>
      <c r="J235" s="137" t="str">
        <f>'YARIŞMA BİLGİLERİ'!$F$21</f>
        <v>Bayanlar</v>
      </c>
      <c r="K235" s="251" t="str">
        <f t="shared" si="3"/>
        <v>ISPARTA-Türkiye Üniversiteler Atletizm Şampiyonası</v>
      </c>
      <c r="L235" s="141" t="e">
        <f>#REF!</f>
        <v>#REF!</v>
      </c>
      <c r="M235" s="141" t="s">
        <v>224</v>
      </c>
    </row>
    <row r="236" spans="1:13" s="252" customFormat="1" ht="28.5" customHeight="1">
      <c r="A236" s="135">
        <v>567</v>
      </c>
      <c r="B236" s="205" t="s">
        <v>233</v>
      </c>
      <c r="C236" s="207" t="e">
        <f>#REF!</f>
        <v>#REF!</v>
      </c>
      <c r="D236" s="209" t="e">
        <f>#REF!</f>
        <v>#REF!</v>
      </c>
      <c r="E236" s="209" t="e">
        <f>#REF!</f>
        <v>#REF!</v>
      </c>
      <c r="F236" s="210" t="e">
        <f>#REF!</f>
        <v>#REF!</v>
      </c>
      <c r="G236" s="208" t="e">
        <f>#REF!</f>
        <v>#REF!</v>
      </c>
      <c r="H236" s="143" t="s">
        <v>233</v>
      </c>
      <c r="I236" s="143" t="e">
        <f>#REF!</f>
        <v>#REF!</v>
      </c>
      <c r="J236" s="137" t="str">
        <f>'YARIŞMA BİLGİLERİ'!$F$21</f>
        <v>Bayanlar</v>
      </c>
      <c r="K236" s="251" t="str">
        <f t="shared" si="3"/>
        <v>ISPARTA-Türkiye Üniversiteler Atletizm Şampiyonası</v>
      </c>
      <c r="L236" s="141" t="e">
        <f>#REF!</f>
        <v>#REF!</v>
      </c>
      <c r="M236" s="141" t="s">
        <v>224</v>
      </c>
    </row>
    <row r="237" spans="1:13" s="252" customFormat="1" ht="28.5" customHeight="1">
      <c r="A237" s="135">
        <v>590</v>
      </c>
      <c r="B237" s="205" t="s">
        <v>233</v>
      </c>
      <c r="C237" s="207" t="e">
        <f>#REF!</f>
        <v>#REF!</v>
      </c>
      <c r="D237" s="209" t="e">
        <f>#REF!</f>
        <v>#REF!</v>
      </c>
      <c r="E237" s="209" t="e">
        <f>#REF!</f>
        <v>#REF!</v>
      </c>
      <c r="F237" s="210" t="e">
        <f>#REF!</f>
        <v>#REF!</v>
      </c>
      <c r="G237" s="208" t="e">
        <f>#REF!</f>
        <v>#REF!</v>
      </c>
      <c r="H237" s="143" t="s">
        <v>233</v>
      </c>
      <c r="I237" s="143" t="e">
        <f>#REF!</f>
        <v>#REF!</v>
      </c>
      <c r="J237" s="137" t="str">
        <f>'YARIŞMA BİLGİLERİ'!$F$21</f>
        <v>Bayanlar</v>
      </c>
      <c r="K237" s="251" t="str">
        <f t="shared" si="3"/>
        <v>ISPARTA-Türkiye Üniversiteler Atletizm Şampiyonası</v>
      </c>
      <c r="L237" s="141" t="e">
        <f>#REF!</f>
        <v>#REF!</v>
      </c>
      <c r="M237" s="141" t="s">
        <v>224</v>
      </c>
    </row>
    <row r="238" spans="1:13" s="252" customFormat="1" ht="28.5" customHeight="1">
      <c r="A238" s="135">
        <v>591</v>
      </c>
      <c r="B238" s="205" t="s">
        <v>233</v>
      </c>
      <c r="C238" s="207" t="e">
        <f>#REF!</f>
        <v>#REF!</v>
      </c>
      <c r="D238" s="209" t="e">
        <f>#REF!</f>
        <v>#REF!</v>
      </c>
      <c r="E238" s="209" t="e">
        <f>#REF!</f>
        <v>#REF!</v>
      </c>
      <c r="F238" s="210" t="e">
        <f>#REF!</f>
        <v>#REF!</v>
      </c>
      <c r="G238" s="208" t="e">
        <f>#REF!</f>
        <v>#REF!</v>
      </c>
      <c r="H238" s="143" t="s">
        <v>233</v>
      </c>
      <c r="I238" s="143" t="e">
        <f>#REF!</f>
        <v>#REF!</v>
      </c>
      <c r="J238" s="137" t="str">
        <f>'YARIŞMA BİLGİLERİ'!$F$21</f>
        <v>Bayanlar</v>
      </c>
      <c r="K238" s="251" t="str">
        <f t="shared" si="3"/>
        <v>ISPARTA-Türkiye Üniversiteler Atletizm Şampiyonası</v>
      </c>
      <c r="L238" s="141" t="e">
        <f>#REF!</f>
        <v>#REF!</v>
      </c>
      <c r="M238" s="141" t="s">
        <v>224</v>
      </c>
    </row>
    <row r="239" spans="1:13" s="252" customFormat="1" ht="28.5" customHeight="1">
      <c r="A239" s="135">
        <v>592</v>
      </c>
      <c r="B239" s="205" t="s">
        <v>233</v>
      </c>
      <c r="C239" s="207" t="e">
        <f>#REF!</f>
        <v>#REF!</v>
      </c>
      <c r="D239" s="209" t="e">
        <f>#REF!</f>
        <v>#REF!</v>
      </c>
      <c r="E239" s="209" t="e">
        <f>#REF!</f>
        <v>#REF!</v>
      </c>
      <c r="F239" s="210" t="e">
        <f>#REF!</f>
        <v>#REF!</v>
      </c>
      <c r="G239" s="208" t="e">
        <f>#REF!</f>
        <v>#REF!</v>
      </c>
      <c r="H239" s="143" t="s">
        <v>233</v>
      </c>
      <c r="I239" s="143" t="e">
        <f>#REF!</f>
        <v>#REF!</v>
      </c>
      <c r="J239" s="137" t="str">
        <f>'YARIŞMA BİLGİLERİ'!$F$21</f>
        <v>Bayanlar</v>
      </c>
      <c r="K239" s="251" t="str">
        <f t="shared" si="3"/>
        <v>ISPARTA-Türkiye Üniversiteler Atletizm Şampiyonası</v>
      </c>
      <c r="L239" s="141" t="e">
        <f>#REF!</f>
        <v>#REF!</v>
      </c>
      <c r="M239" s="141" t="s">
        <v>224</v>
      </c>
    </row>
    <row r="240" spans="1:13" s="252" customFormat="1" ht="28.5" customHeight="1">
      <c r="A240" s="135">
        <v>593</v>
      </c>
      <c r="B240" s="205" t="s">
        <v>233</v>
      </c>
      <c r="C240" s="207" t="e">
        <f>#REF!</f>
        <v>#REF!</v>
      </c>
      <c r="D240" s="209" t="e">
        <f>#REF!</f>
        <v>#REF!</v>
      </c>
      <c r="E240" s="209" t="e">
        <f>#REF!</f>
        <v>#REF!</v>
      </c>
      <c r="F240" s="210" t="e">
        <f>#REF!</f>
        <v>#REF!</v>
      </c>
      <c r="G240" s="208" t="e">
        <f>#REF!</f>
        <v>#REF!</v>
      </c>
      <c r="H240" s="143" t="s">
        <v>233</v>
      </c>
      <c r="I240" s="143" t="e">
        <f>#REF!</f>
        <v>#REF!</v>
      </c>
      <c r="J240" s="137" t="str">
        <f>'YARIŞMA BİLGİLERİ'!$F$21</f>
        <v>Bayanlar</v>
      </c>
      <c r="K240" s="251" t="str">
        <f t="shared" si="3"/>
        <v>ISPARTA-Türkiye Üniversiteler Atletizm Şampiyonası</v>
      </c>
      <c r="L240" s="141" t="e">
        <f>#REF!</f>
        <v>#REF!</v>
      </c>
      <c r="M240" s="141" t="s">
        <v>224</v>
      </c>
    </row>
    <row r="241" spans="1:13" s="252" customFormat="1" ht="28.5" customHeight="1">
      <c r="A241" s="135">
        <v>594</v>
      </c>
      <c r="B241" s="205" t="s">
        <v>233</v>
      </c>
      <c r="C241" s="207" t="e">
        <f>#REF!</f>
        <v>#REF!</v>
      </c>
      <c r="D241" s="209" t="e">
        <f>#REF!</f>
        <v>#REF!</v>
      </c>
      <c r="E241" s="209" t="e">
        <f>#REF!</f>
        <v>#REF!</v>
      </c>
      <c r="F241" s="210" t="e">
        <f>#REF!</f>
        <v>#REF!</v>
      </c>
      <c r="G241" s="208" t="e">
        <f>#REF!</f>
        <v>#REF!</v>
      </c>
      <c r="H241" s="143" t="s">
        <v>233</v>
      </c>
      <c r="I241" s="143" t="e">
        <f>#REF!</f>
        <v>#REF!</v>
      </c>
      <c r="J241" s="137" t="str">
        <f>'YARIŞMA BİLGİLERİ'!$F$21</f>
        <v>Bayanlar</v>
      </c>
      <c r="K241" s="251" t="str">
        <f t="shared" si="3"/>
        <v>ISPARTA-Türkiye Üniversiteler Atletizm Şampiyonası</v>
      </c>
      <c r="L241" s="141" t="e">
        <f>#REF!</f>
        <v>#REF!</v>
      </c>
      <c r="M241" s="141" t="s">
        <v>224</v>
      </c>
    </row>
    <row r="242" spans="1:13" s="252" customFormat="1" ht="28.5" customHeight="1">
      <c r="A242" s="135">
        <v>595</v>
      </c>
      <c r="B242" s="205" t="s">
        <v>233</v>
      </c>
      <c r="C242" s="207" t="e">
        <f>#REF!</f>
        <v>#REF!</v>
      </c>
      <c r="D242" s="209" t="e">
        <f>#REF!</f>
        <v>#REF!</v>
      </c>
      <c r="E242" s="209" t="e">
        <f>#REF!</f>
        <v>#REF!</v>
      </c>
      <c r="F242" s="210" t="e">
        <f>#REF!</f>
        <v>#REF!</v>
      </c>
      <c r="G242" s="208" t="e">
        <f>#REF!</f>
        <v>#REF!</v>
      </c>
      <c r="H242" s="143" t="s">
        <v>233</v>
      </c>
      <c r="I242" s="143" t="e">
        <f>#REF!</f>
        <v>#REF!</v>
      </c>
      <c r="J242" s="137" t="str">
        <f>'YARIŞMA BİLGİLERİ'!$F$21</f>
        <v>Bayanlar</v>
      </c>
      <c r="K242" s="251" t="str">
        <f t="shared" si="3"/>
        <v>ISPARTA-Türkiye Üniversiteler Atletizm Şampiyonası</v>
      </c>
      <c r="L242" s="141" t="e">
        <f>#REF!</f>
        <v>#REF!</v>
      </c>
      <c r="M242" s="141" t="s">
        <v>224</v>
      </c>
    </row>
    <row r="243" spans="1:13" s="252" customFormat="1" ht="28.5" customHeight="1">
      <c r="A243" s="135">
        <v>596</v>
      </c>
      <c r="B243" s="205" t="s">
        <v>233</v>
      </c>
      <c r="C243" s="207" t="e">
        <f>#REF!</f>
        <v>#REF!</v>
      </c>
      <c r="D243" s="209" t="e">
        <f>#REF!</f>
        <v>#REF!</v>
      </c>
      <c r="E243" s="209" t="e">
        <f>#REF!</f>
        <v>#REF!</v>
      </c>
      <c r="F243" s="210" t="e">
        <f>#REF!</f>
        <v>#REF!</v>
      </c>
      <c r="G243" s="208" t="e">
        <f>#REF!</f>
        <v>#REF!</v>
      </c>
      <c r="H243" s="143" t="s">
        <v>233</v>
      </c>
      <c r="I243" s="143" t="e">
        <f>#REF!</f>
        <v>#REF!</v>
      </c>
      <c r="J243" s="137" t="str">
        <f>'YARIŞMA BİLGİLERİ'!$F$21</f>
        <v>Bayanlar</v>
      </c>
      <c r="K243" s="251" t="str">
        <f t="shared" si="3"/>
        <v>ISPARTA-Türkiye Üniversiteler Atletizm Şampiyonası</v>
      </c>
      <c r="L243" s="141" t="e">
        <f>#REF!</f>
        <v>#REF!</v>
      </c>
      <c r="M243" s="141" t="s">
        <v>224</v>
      </c>
    </row>
    <row r="244" spans="1:13" s="252" customFormat="1" ht="28.5" customHeight="1">
      <c r="A244" s="135">
        <v>597</v>
      </c>
      <c r="B244" s="205" t="s">
        <v>233</v>
      </c>
      <c r="C244" s="207" t="e">
        <f>#REF!</f>
        <v>#REF!</v>
      </c>
      <c r="D244" s="209" t="e">
        <f>#REF!</f>
        <v>#REF!</v>
      </c>
      <c r="E244" s="209" t="e">
        <f>#REF!</f>
        <v>#REF!</v>
      </c>
      <c r="F244" s="210" t="e">
        <f>#REF!</f>
        <v>#REF!</v>
      </c>
      <c r="G244" s="208" t="e">
        <f>#REF!</f>
        <v>#REF!</v>
      </c>
      <c r="H244" s="143" t="s">
        <v>233</v>
      </c>
      <c r="I244" s="143" t="e">
        <f>#REF!</f>
        <v>#REF!</v>
      </c>
      <c r="J244" s="137" t="str">
        <f>'YARIŞMA BİLGİLERİ'!$F$21</f>
        <v>Bayanlar</v>
      </c>
      <c r="K244" s="251" t="str">
        <f t="shared" si="3"/>
        <v>ISPARTA-Türkiye Üniversiteler Atletizm Şampiyonası</v>
      </c>
      <c r="L244" s="141" t="e">
        <f>#REF!</f>
        <v>#REF!</v>
      </c>
      <c r="M244" s="141" t="s">
        <v>224</v>
      </c>
    </row>
    <row r="245" spans="1:13" s="252" customFormat="1" ht="28.5" customHeight="1">
      <c r="A245" s="135">
        <v>598</v>
      </c>
      <c r="B245" s="205" t="s">
        <v>233</v>
      </c>
      <c r="C245" s="207" t="e">
        <f>#REF!</f>
        <v>#REF!</v>
      </c>
      <c r="D245" s="209" t="e">
        <f>#REF!</f>
        <v>#REF!</v>
      </c>
      <c r="E245" s="209" t="e">
        <f>#REF!</f>
        <v>#REF!</v>
      </c>
      <c r="F245" s="210" t="e">
        <f>#REF!</f>
        <v>#REF!</v>
      </c>
      <c r="G245" s="208" t="e">
        <f>#REF!</f>
        <v>#REF!</v>
      </c>
      <c r="H245" s="143" t="s">
        <v>233</v>
      </c>
      <c r="I245" s="143" t="e">
        <f>#REF!</f>
        <v>#REF!</v>
      </c>
      <c r="J245" s="137" t="str">
        <f>'YARIŞMA BİLGİLERİ'!$F$21</f>
        <v>Bayanlar</v>
      </c>
      <c r="K245" s="251" t="str">
        <f t="shared" si="3"/>
        <v>ISPARTA-Türkiye Üniversiteler Atletizm Şampiyonası</v>
      </c>
      <c r="L245" s="141" t="e">
        <f>#REF!</f>
        <v>#REF!</v>
      </c>
      <c r="M245" s="141" t="s">
        <v>224</v>
      </c>
    </row>
    <row r="246" spans="1:13" s="252" customFormat="1" ht="28.5" customHeight="1">
      <c r="A246" s="135">
        <v>599</v>
      </c>
      <c r="B246" s="205" t="s">
        <v>233</v>
      </c>
      <c r="C246" s="207" t="e">
        <f>#REF!</f>
        <v>#REF!</v>
      </c>
      <c r="D246" s="209" t="e">
        <f>#REF!</f>
        <v>#REF!</v>
      </c>
      <c r="E246" s="209" t="e">
        <f>#REF!</f>
        <v>#REF!</v>
      </c>
      <c r="F246" s="210" t="e">
        <f>#REF!</f>
        <v>#REF!</v>
      </c>
      <c r="G246" s="208" t="e">
        <f>#REF!</f>
        <v>#REF!</v>
      </c>
      <c r="H246" s="143" t="s">
        <v>233</v>
      </c>
      <c r="I246" s="143" t="e">
        <f>#REF!</f>
        <v>#REF!</v>
      </c>
      <c r="J246" s="137" t="str">
        <f>'YARIŞMA BİLGİLERİ'!$F$21</f>
        <v>Bayanlar</v>
      </c>
      <c r="K246" s="251" t="str">
        <f t="shared" si="3"/>
        <v>ISPARTA-Türkiye Üniversiteler Atletizm Şampiyonası</v>
      </c>
      <c r="L246" s="141" t="e">
        <f>#REF!</f>
        <v>#REF!</v>
      </c>
      <c r="M246" s="141" t="s">
        <v>224</v>
      </c>
    </row>
    <row r="247" spans="1:13" s="252" customFormat="1" ht="28.5" customHeight="1">
      <c r="A247" s="135">
        <v>600</v>
      </c>
      <c r="B247" s="205" t="s">
        <v>233</v>
      </c>
      <c r="C247" s="207" t="e">
        <f>#REF!</f>
        <v>#REF!</v>
      </c>
      <c r="D247" s="209" t="e">
        <f>#REF!</f>
        <v>#REF!</v>
      </c>
      <c r="E247" s="209" t="e">
        <f>#REF!</f>
        <v>#REF!</v>
      </c>
      <c r="F247" s="210" t="e">
        <f>#REF!</f>
        <v>#REF!</v>
      </c>
      <c r="G247" s="208" t="e">
        <f>#REF!</f>
        <v>#REF!</v>
      </c>
      <c r="H247" s="143" t="s">
        <v>233</v>
      </c>
      <c r="I247" s="143" t="e">
        <f>#REF!</f>
        <v>#REF!</v>
      </c>
      <c r="J247" s="137" t="str">
        <f>'YARIŞMA BİLGİLERİ'!$F$21</f>
        <v>Bayanlar</v>
      </c>
      <c r="K247" s="251" t="str">
        <f t="shared" si="3"/>
        <v>ISPARTA-Türkiye Üniversiteler Atletizm Şampiyonası</v>
      </c>
      <c r="L247" s="141" t="e">
        <f>#REF!</f>
        <v>#REF!</v>
      </c>
      <c r="M247" s="141" t="s">
        <v>224</v>
      </c>
    </row>
    <row r="248" spans="1:13" s="252" customFormat="1" ht="28.5" customHeight="1">
      <c r="A248" s="135">
        <v>601</v>
      </c>
      <c r="B248" s="205" t="s">
        <v>233</v>
      </c>
      <c r="C248" s="207" t="e">
        <f>#REF!</f>
        <v>#REF!</v>
      </c>
      <c r="D248" s="209" t="e">
        <f>#REF!</f>
        <v>#REF!</v>
      </c>
      <c r="E248" s="209" t="e">
        <f>#REF!</f>
        <v>#REF!</v>
      </c>
      <c r="F248" s="210" t="e">
        <f>#REF!</f>
        <v>#REF!</v>
      </c>
      <c r="G248" s="208" t="e">
        <f>#REF!</f>
        <v>#REF!</v>
      </c>
      <c r="H248" s="143" t="s">
        <v>233</v>
      </c>
      <c r="I248" s="143" t="e">
        <f>#REF!</f>
        <v>#REF!</v>
      </c>
      <c r="J248" s="137" t="str">
        <f>'YARIŞMA BİLGİLERİ'!$F$21</f>
        <v>Bayanlar</v>
      </c>
      <c r="K248" s="251" t="str">
        <f t="shared" si="3"/>
        <v>ISPARTA-Türkiye Üniversiteler Atletizm Şampiyonası</v>
      </c>
      <c r="L248" s="141" t="e">
        <f>#REF!</f>
        <v>#REF!</v>
      </c>
      <c r="M248" s="141" t="s">
        <v>224</v>
      </c>
    </row>
    <row r="249" spans="1:13" s="252" customFormat="1" ht="28.5" customHeight="1">
      <c r="A249" s="135">
        <v>602</v>
      </c>
      <c r="B249" s="205" t="s">
        <v>233</v>
      </c>
      <c r="C249" s="207" t="e">
        <f>#REF!</f>
        <v>#REF!</v>
      </c>
      <c r="D249" s="209" t="e">
        <f>#REF!</f>
        <v>#REF!</v>
      </c>
      <c r="E249" s="209" t="e">
        <f>#REF!</f>
        <v>#REF!</v>
      </c>
      <c r="F249" s="210" t="e">
        <f>#REF!</f>
        <v>#REF!</v>
      </c>
      <c r="G249" s="208" t="e">
        <f>#REF!</f>
        <v>#REF!</v>
      </c>
      <c r="H249" s="143" t="s">
        <v>233</v>
      </c>
      <c r="I249" s="143" t="e">
        <f>#REF!</f>
        <v>#REF!</v>
      </c>
      <c r="J249" s="137" t="str">
        <f>'YARIŞMA BİLGİLERİ'!$F$21</f>
        <v>Bayanlar</v>
      </c>
      <c r="K249" s="251" t="str">
        <f t="shared" si="3"/>
        <v>ISPARTA-Türkiye Üniversiteler Atletizm Şampiyonası</v>
      </c>
      <c r="L249" s="141" t="e">
        <f>#REF!</f>
        <v>#REF!</v>
      </c>
      <c r="M249" s="141" t="s">
        <v>224</v>
      </c>
    </row>
    <row r="250" spans="1:13" s="252" customFormat="1" ht="28.5" customHeight="1">
      <c r="A250" s="135">
        <v>603</v>
      </c>
      <c r="B250" s="205" t="s">
        <v>233</v>
      </c>
      <c r="C250" s="207" t="e">
        <f>#REF!</f>
        <v>#REF!</v>
      </c>
      <c r="D250" s="209" t="e">
        <f>#REF!</f>
        <v>#REF!</v>
      </c>
      <c r="E250" s="209" t="e">
        <f>#REF!</f>
        <v>#REF!</v>
      </c>
      <c r="F250" s="210" t="e">
        <f>#REF!</f>
        <v>#REF!</v>
      </c>
      <c r="G250" s="208" t="e">
        <f>#REF!</f>
        <v>#REF!</v>
      </c>
      <c r="H250" s="143" t="s">
        <v>233</v>
      </c>
      <c r="I250" s="143" t="e">
        <f>#REF!</f>
        <v>#REF!</v>
      </c>
      <c r="J250" s="137" t="str">
        <f>'YARIŞMA BİLGİLERİ'!$F$21</f>
        <v>Bayanlar</v>
      </c>
      <c r="K250" s="251" t="str">
        <f t="shared" si="3"/>
        <v>ISPARTA-Türkiye Üniversiteler Atletizm Şampiyonası</v>
      </c>
      <c r="L250" s="141" t="e">
        <f>#REF!</f>
        <v>#REF!</v>
      </c>
      <c r="M250" s="141" t="s">
        <v>224</v>
      </c>
    </row>
    <row r="251" spans="1:13" s="252" customFormat="1" ht="28.5" customHeight="1">
      <c r="A251" s="135">
        <v>604</v>
      </c>
      <c r="B251" s="205" t="s">
        <v>233</v>
      </c>
      <c r="C251" s="207" t="e">
        <f>#REF!</f>
        <v>#REF!</v>
      </c>
      <c r="D251" s="209" t="e">
        <f>#REF!</f>
        <v>#REF!</v>
      </c>
      <c r="E251" s="209" t="e">
        <f>#REF!</f>
        <v>#REF!</v>
      </c>
      <c r="F251" s="210" t="e">
        <f>#REF!</f>
        <v>#REF!</v>
      </c>
      <c r="G251" s="208" t="e">
        <f>#REF!</f>
        <v>#REF!</v>
      </c>
      <c r="H251" s="143" t="s">
        <v>233</v>
      </c>
      <c r="I251" s="143" t="e">
        <f>#REF!</f>
        <v>#REF!</v>
      </c>
      <c r="J251" s="137" t="str">
        <f>'YARIŞMA BİLGİLERİ'!$F$21</f>
        <v>Bayanlar</v>
      </c>
      <c r="K251" s="251" t="str">
        <f t="shared" si="3"/>
        <v>ISPARTA-Türkiye Üniversiteler Atletizm Şampiyonası</v>
      </c>
      <c r="L251" s="141" t="e">
        <f>#REF!</f>
        <v>#REF!</v>
      </c>
      <c r="M251" s="141" t="s">
        <v>224</v>
      </c>
    </row>
    <row r="252" spans="1:13" s="252" customFormat="1" ht="28.5" customHeight="1">
      <c r="A252" s="135">
        <v>605</v>
      </c>
      <c r="B252" s="205" t="s">
        <v>233</v>
      </c>
      <c r="C252" s="207" t="e">
        <f>#REF!</f>
        <v>#REF!</v>
      </c>
      <c r="D252" s="209" t="e">
        <f>#REF!</f>
        <v>#REF!</v>
      </c>
      <c r="E252" s="209" t="e">
        <f>#REF!</f>
        <v>#REF!</v>
      </c>
      <c r="F252" s="210" t="e">
        <f>#REF!</f>
        <v>#REF!</v>
      </c>
      <c r="G252" s="208" t="e">
        <f>#REF!</f>
        <v>#REF!</v>
      </c>
      <c r="H252" s="143" t="s">
        <v>233</v>
      </c>
      <c r="I252" s="143" t="e">
        <f>#REF!</f>
        <v>#REF!</v>
      </c>
      <c r="J252" s="137" t="str">
        <f>'YARIŞMA BİLGİLERİ'!$F$21</f>
        <v>Bayanlar</v>
      </c>
      <c r="K252" s="251" t="str">
        <f t="shared" si="3"/>
        <v>ISPARTA-Türkiye Üniversiteler Atletizm Şampiyonası</v>
      </c>
      <c r="L252" s="141" t="e">
        <f>#REF!</f>
        <v>#REF!</v>
      </c>
      <c r="M252" s="141" t="s">
        <v>224</v>
      </c>
    </row>
    <row r="253" spans="1:13" s="252" customFormat="1" ht="28.5" customHeight="1">
      <c r="A253" s="135">
        <v>606</v>
      </c>
      <c r="B253" s="205" t="s">
        <v>233</v>
      </c>
      <c r="C253" s="207" t="e">
        <f>#REF!</f>
        <v>#REF!</v>
      </c>
      <c r="D253" s="209" t="e">
        <f>#REF!</f>
        <v>#REF!</v>
      </c>
      <c r="E253" s="209" t="e">
        <f>#REF!</f>
        <v>#REF!</v>
      </c>
      <c r="F253" s="210" t="e">
        <f>#REF!</f>
        <v>#REF!</v>
      </c>
      <c r="G253" s="208" t="e">
        <f>#REF!</f>
        <v>#REF!</v>
      </c>
      <c r="H253" s="143" t="s">
        <v>233</v>
      </c>
      <c r="I253" s="143" t="e">
        <f>#REF!</f>
        <v>#REF!</v>
      </c>
      <c r="J253" s="137" t="str">
        <f>'YARIŞMA BİLGİLERİ'!$F$21</f>
        <v>Bayanlar</v>
      </c>
      <c r="K253" s="251" t="str">
        <f t="shared" si="3"/>
        <v>ISPARTA-Türkiye Üniversiteler Atletizm Şampiyonası</v>
      </c>
      <c r="L253" s="141" t="e">
        <f>#REF!</f>
        <v>#REF!</v>
      </c>
      <c r="M253" s="141" t="s">
        <v>224</v>
      </c>
    </row>
    <row r="254" spans="1:13" s="252" customFormat="1" ht="28.5" customHeight="1">
      <c r="A254" s="135">
        <v>607</v>
      </c>
      <c r="B254" s="205" t="s">
        <v>233</v>
      </c>
      <c r="C254" s="207" t="e">
        <f>#REF!</f>
        <v>#REF!</v>
      </c>
      <c r="D254" s="209" t="e">
        <f>#REF!</f>
        <v>#REF!</v>
      </c>
      <c r="E254" s="209" t="e">
        <f>#REF!</f>
        <v>#REF!</v>
      </c>
      <c r="F254" s="210" t="e">
        <f>#REF!</f>
        <v>#REF!</v>
      </c>
      <c r="G254" s="208" t="e">
        <f>#REF!</f>
        <v>#REF!</v>
      </c>
      <c r="H254" s="143" t="s">
        <v>233</v>
      </c>
      <c r="I254" s="143" t="e">
        <f>#REF!</f>
        <v>#REF!</v>
      </c>
      <c r="J254" s="137" t="str">
        <f>'YARIŞMA BİLGİLERİ'!$F$21</f>
        <v>Bayanlar</v>
      </c>
      <c r="K254" s="251" t="str">
        <f t="shared" si="3"/>
        <v>ISPARTA-Türkiye Üniversiteler Atletizm Şampiyonası</v>
      </c>
      <c r="L254" s="141" t="e">
        <f>#REF!</f>
        <v>#REF!</v>
      </c>
      <c r="M254" s="141" t="s">
        <v>224</v>
      </c>
    </row>
    <row r="255" spans="1:13" s="252" customFormat="1" ht="28.5" customHeight="1">
      <c r="A255" s="135">
        <v>608</v>
      </c>
      <c r="B255" s="205" t="s">
        <v>233</v>
      </c>
      <c r="C255" s="207" t="e">
        <f>#REF!</f>
        <v>#REF!</v>
      </c>
      <c r="D255" s="209" t="e">
        <f>#REF!</f>
        <v>#REF!</v>
      </c>
      <c r="E255" s="209" t="e">
        <f>#REF!</f>
        <v>#REF!</v>
      </c>
      <c r="F255" s="210" t="e">
        <f>#REF!</f>
        <v>#REF!</v>
      </c>
      <c r="G255" s="208" t="e">
        <f>#REF!</f>
        <v>#REF!</v>
      </c>
      <c r="H255" s="143" t="s">
        <v>233</v>
      </c>
      <c r="I255" s="143" t="e">
        <f>#REF!</f>
        <v>#REF!</v>
      </c>
      <c r="J255" s="137" t="str">
        <f>'YARIŞMA BİLGİLERİ'!$F$21</f>
        <v>Bayanlar</v>
      </c>
      <c r="K255" s="251" t="str">
        <f t="shared" si="3"/>
        <v>ISPARTA-Türkiye Üniversiteler Atletizm Şampiyonası</v>
      </c>
      <c r="L255" s="141" t="e">
        <f>#REF!</f>
        <v>#REF!</v>
      </c>
      <c r="M255" s="141" t="s">
        <v>224</v>
      </c>
    </row>
    <row r="256" spans="1:13" s="252" customFormat="1" ht="28.5" customHeight="1">
      <c r="A256" s="135">
        <v>609</v>
      </c>
      <c r="B256" s="205" t="s">
        <v>233</v>
      </c>
      <c r="C256" s="207" t="e">
        <f>#REF!</f>
        <v>#REF!</v>
      </c>
      <c r="D256" s="209" t="e">
        <f>#REF!</f>
        <v>#REF!</v>
      </c>
      <c r="E256" s="209" t="e">
        <f>#REF!</f>
        <v>#REF!</v>
      </c>
      <c r="F256" s="210" t="e">
        <f>#REF!</f>
        <v>#REF!</v>
      </c>
      <c r="G256" s="208" t="e">
        <f>#REF!</f>
        <v>#REF!</v>
      </c>
      <c r="H256" s="143" t="s">
        <v>233</v>
      </c>
      <c r="I256" s="143" t="e">
        <f>#REF!</f>
        <v>#REF!</v>
      </c>
      <c r="J256" s="137" t="str">
        <f>'YARIŞMA BİLGİLERİ'!$F$21</f>
        <v>Bayanlar</v>
      </c>
      <c r="K256" s="251" t="str">
        <f t="shared" si="3"/>
        <v>ISPARTA-Türkiye Üniversiteler Atletizm Şampiyonası</v>
      </c>
      <c r="L256" s="141" t="e">
        <f>#REF!</f>
        <v>#REF!</v>
      </c>
      <c r="M256" s="141" t="s">
        <v>224</v>
      </c>
    </row>
    <row r="257" spans="1:13" s="252" customFormat="1" ht="28.5" customHeight="1">
      <c r="A257" s="135">
        <v>610</v>
      </c>
      <c r="B257" s="145" t="s">
        <v>210</v>
      </c>
      <c r="C257" s="136" t="e">
        <f>#REF!</f>
        <v>#REF!</v>
      </c>
      <c r="D257" s="140" t="e">
        <f>#REF!</f>
        <v>#REF!</v>
      </c>
      <c r="E257" s="140" t="e">
        <f>#REF!</f>
        <v>#REF!</v>
      </c>
      <c r="F257" s="142" t="e">
        <f>#REF!</f>
        <v>#REF!</v>
      </c>
      <c r="G257" s="143" t="e">
        <f>#REF!</f>
        <v>#REF!</v>
      </c>
      <c r="H257" s="143" t="s">
        <v>205</v>
      </c>
      <c r="I257" s="143" t="e">
        <f>#REF!</f>
        <v>#REF!</v>
      </c>
      <c r="J257" s="137" t="str">
        <f>'YARIŞMA BİLGİLERİ'!$F$21</f>
        <v>Bayanlar</v>
      </c>
      <c r="K257" s="140" t="str">
        <f t="shared" si="3"/>
        <v>ISPARTA-Türkiye Üniversiteler Atletizm Şampiyonası</v>
      </c>
      <c r="L257" s="141" t="e">
        <f>#REF!</f>
        <v>#REF!</v>
      </c>
      <c r="M257" s="141" t="s">
        <v>224</v>
      </c>
    </row>
    <row r="258" spans="1:13" s="252" customFormat="1" ht="28.5" customHeight="1">
      <c r="A258" s="135">
        <v>611</v>
      </c>
      <c r="B258" s="145" t="s">
        <v>210</v>
      </c>
      <c r="C258" s="136" t="e">
        <f>#REF!</f>
        <v>#REF!</v>
      </c>
      <c r="D258" s="140" t="e">
        <f>#REF!</f>
        <v>#REF!</v>
      </c>
      <c r="E258" s="140" t="e">
        <f>#REF!</f>
        <v>#REF!</v>
      </c>
      <c r="F258" s="142" t="e">
        <f>#REF!</f>
        <v>#REF!</v>
      </c>
      <c r="G258" s="143" t="e">
        <f>#REF!</f>
        <v>#REF!</v>
      </c>
      <c r="H258" s="143" t="s">
        <v>205</v>
      </c>
      <c r="I258" s="143" t="e">
        <f>#REF!</f>
        <v>#REF!</v>
      </c>
      <c r="J258" s="137" t="str">
        <f>'YARIŞMA BİLGİLERİ'!$F$21</f>
        <v>Bayanlar</v>
      </c>
      <c r="K258" s="140" t="str">
        <f t="shared" si="3"/>
        <v>ISPARTA-Türkiye Üniversiteler Atletizm Şampiyonası</v>
      </c>
      <c r="L258" s="141" t="e">
        <f>#REF!</f>
        <v>#REF!</v>
      </c>
      <c r="M258" s="141" t="s">
        <v>224</v>
      </c>
    </row>
    <row r="259" spans="1:13" s="252" customFormat="1" ht="28.5" customHeight="1">
      <c r="A259" s="135">
        <v>612</v>
      </c>
      <c r="B259" s="145" t="s">
        <v>210</v>
      </c>
      <c r="C259" s="136" t="e">
        <f>#REF!</f>
        <v>#REF!</v>
      </c>
      <c r="D259" s="140" t="e">
        <f>#REF!</f>
        <v>#REF!</v>
      </c>
      <c r="E259" s="140" t="e">
        <f>#REF!</f>
        <v>#REF!</v>
      </c>
      <c r="F259" s="142" t="e">
        <f>#REF!</f>
        <v>#REF!</v>
      </c>
      <c r="G259" s="143" t="e">
        <f>#REF!</f>
        <v>#REF!</v>
      </c>
      <c r="H259" s="143" t="s">
        <v>205</v>
      </c>
      <c r="I259" s="143" t="e">
        <f>#REF!</f>
        <v>#REF!</v>
      </c>
      <c r="J259" s="137" t="str">
        <f>'YARIŞMA BİLGİLERİ'!$F$21</f>
        <v>Bayanlar</v>
      </c>
      <c r="K259" s="140" t="str">
        <f t="shared" ref="K259:K322" si="4">CONCATENATE(K$1,"-",A$1)</f>
        <v>ISPARTA-Türkiye Üniversiteler Atletizm Şampiyonası</v>
      </c>
      <c r="L259" s="141" t="e">
        <f>#REF!</f>
        <v>#REF!</v>
      </c>
      <c r="M259" s="141" t="s">
        <v>224</v>
      </c>
    </row>
    <row r="260" spans="1:13" s="252" customFormat="1" ht="28.5" customHeight="1">
      <c r="A260" s="135">
        <v>613</v>
      </c>
      <c r="B260" s="145" t="s">
        <v>210</v>
      </c>
      <c r="C260" s="136" t="e">
        <f>#REF!</f>
        <v>#REF!</v>
      </c>
      <c r="D260" s="140" t="e">
        <f>#REF!</f>
        <v>#REF!</v>
      </c>
      <c r="E260" s="140" t="e">
        <f>#REF!</f>
        <v>#REF!</v>
      </c>
      <c r="F260" s="142" t="e">
        <f>#REF!</f>
        <v>#REF!</v>
      </c>
      <c r="G260" s="143" t="e">
        <f>#REF!</f>
        <v>#REF!</v>
      </c>
      <c r="H260" s="143" t="s">
        <v>205</v>
      </c>
      <c r="I260" s="143" t="e">
        <f>#REF!</f>
        <v>#REF!</v>
      </c>
      <c r="J260" s="137" t="str">
        <f>'YARIŞMA BİLGİLERİ'!$F$21</f>
        <v>Bayanlar</v>
      </c>
      <c r="K260" s="140" t="str">
        <f t="shared" si="4"/>
        <v>ISPARTA-Türkiye Üniversiteler Atletizm Şampiyonası</v>
      </c>
      <c r="L260" s="141" t="e">
        <f>#REF!</f>
        <v>#REF!</v>
      </c>
      <c r="M260" s="141" t="s">
        <v>224</v>
      </c>
    </row>
    <row r="261" spans="1:13" s="252" customFormat="1" ht="28.5" customHeight="1">
      <c r="A261" s="135">
        <v>614</v>
      </c>
      <c r="B261" s="145" t="s">
        <v>210</v>
      </c>
      <c r="C261" s="136" t="e">
        <f>#REF!</f>
        <v>#REF!</v>
      </c>
      <c r="D261" s="140" t="e">
        <f>#REF!</f>
        <v>#REF!</v>
      </c>
      <c r="E261" s="140" t="e">
        <f>#REF!</f>
        <v>#REF!</v>
      </c>
      <c r="F261" s="142" t="e">
        <f>#REF!</f>
        <v>#REF!</v>
      </c>
      <c r="G261" s="143" t="e">
        <f>#REF!</f>
        <v>#REF!</v>
      </c>
      <c r="H261" s="143" t="s">
        <v>205</v>
      </c>
      <c r="I261" s="143" t="e">
        <f>#REF!</f>
        <v>#REF!</v>
      </c>
      <c r="J261" s="137" t="str">
        <f>'YARIŞMA BİLGİLERİ'!$F$21</f>
        <v>Bayanlar</v>
      </c>
      <c r="K261" s="140" t="str">
        <f t="shared" si="4"/>
        <v>ISPARTA-Türkiye Üniversiteler Atletizm Şampiyonası</v>
      </c>
      <c r="L261" s="141" t="e">
        <f>#REF!</f>
        <v>#REF!</v>
      </c>
      <c r="M261" s="141" t="s">
        <v>224</v>
      </c>
    </row>
    <row r="262" spans="1:13" s="252" customFormat="1" ht="28.5" customHeight="1">
      <c r="A262" s="135">
        <v>635</v>
      </c>
      <c r="B262" s="145" t="s">
        <v>210</v>
      </c>
      <c r="C262" s="136" t="e">
        <f>#REF!</f>
        <v>#REF!</v>
      </c>
      <c r="D262" s="140" t="e">
        <f>#REF!</f>
        <v>#REF!</v>
      </c>
      <c r="E262" s="140" t="e">
        <f>#REF!</f>
        <v>#REF!</v>
      </c>
      <c r="F262" s="142" t="e">
        <f>#REF!</f>
        <v>#REF!</v>
      </c>
      <c r="G262" s="143" t="e">
        <f>#REF!</f>
        <v>#REF!</v>
      </c>
      <c r="H262" s="143" t="s">
        <v>205</v>
      </c>
      <c r="I262" s="143" t="e">
        <f>#REF!</f>
        <v>#REF!</v>
      </c>
      <c r="J262" s="137" t="str">
        <f>'YARIŞMA BİLGİLERİ'!$F$21</f>
        <v>Bayanlar</v>
      </c>
      <c r="K262" s="140" t="str">
        <f t="shared" si="4"/>
        <v>ISPARTA-Türkiye Üniversiteler Atletizm Şampiyonası</v>
      </c>
      <c r="L262" s="141" t="e">
        <f>#REF!</f>
        <v>#REF!</v>
      </c>
      <c r="M262" s="141" t="s">
        <v>224</v>
      </c>
    </row>
    <row r="263" spans="1:13" s="252" customFormat="1" ht="28.5" customHeight="1">
      <c r="A263" s="135">
        <v>636</v>
      </c>
      <c r="B263" s="145" t="s">
        <v>210</v>
      </c>
      <c r="C263" s="136" t="e">
        <f>#REF!</f>
        <v>#REF!</v>
      </c>
      <c r="D263" s="140" t="e">
        <f>#REF!</f>
        <v>#REF!</v>
      </c>
      <c r="E263" s="140" t="e">
        <f>#REF!</f>
        <v>#REF!</v>
      </c>
      <c r="F263" s="142" t="e">
        <f>#REF!</f>
        <v>#REF!</v>
      </c>
      <c r="G263" s="143" t="e">
        <f>#REF!</f>
        <v>#REF!</v>
      </c>
      <c r="H263" s="143" t="s">
        <v>205</v>
      </c>
      <c r="I263" s="143" t="e">
        <f>#REF!</f>
        <v>#REF!</v>
      </c>
      <c r="J263" s="137" t="str">
        <f>'YARIŞMA BİLGİLERİ'!$F$21</f>
        <v>Bayanlar</v>
      </c>
      <c r="K263" s="140" t="str">
        <f t="shared" si="4"/>
        <v>ISPARTA-Türkiye Üniversiteler Atletizm Şampiyonası</v>
      </c>
      <c r="L263" s="141" t="e">
        <f>#REF!</f>
        <v>#REF!</v>
      </c>
      <c r="M263" s="141" t="s">
        <v>224</v>
      </c>
    </row>
    <row r="264" spans="1:13" s="252" customFormat="1" ht="28.5" customHeight="1">
      <c r="A264" s="135">
        <v>637</v>
      </c>
      <c r="B264" s="145" t="s">
        <v>210</v>
      </c>
      <c r="C264" s="136" t="e">
        <f>#REF!</f>
        <v>#REF!</v>
      </c>
      <c r="D264" s="140" t="e">
        <f>#REF!</f>
        <v>#REF!</v>
      </c>
      <c r="E264" s="140" t="e">
        <f>#REF!</f>
        <v>#REF!</v>
      </c>
      <c r="F264" s="142" t="e">
        <f>#REF!</f>
        <v>#REF!</v>
      </c>
      <c r="G264" s="143" t="e">
        <f>#REF!</f>
        <v>#REF!</v>
      </c>
      <c r="H264" s="143" t="s">
        <v>205</v>
      </c>
      <c r="I264" s="143" t="e">
        <f>#REF!</f>
        <v>#REF!</v>
      </c>
      <c r="J264" s="137" t="str">
        <f>'YARIŞMA BİLGİLERİ'!$F$21</f>
        <v>Bayanlar</v>
      </c>
      <c r="K264" s="140" t="str">
        <f t="shared" si="4"/>
        <v>ISPARTA-Türkiye Üniversiteler Atletizm Şampiyonası</v>
      </c>
      <c r="L264" s="141" t="e">
        <f>#REF!</f>
        <v>#REF!</v>
      </c>
      <c r="M264" s="141" t="s">
        <v>224</v>
      </c>
    </row>
    <row r="265" spans="1:13" s="252" customFormat="1" ht="28.5" customHeight="1">
      <c r="A265" s="135">
        <v>638</v>
      </c>
      <c r="B265" s="145" t="s">
        <v>210</v>
      </c>
      <c r="C265" s="136" t="e">
        <f>#REF!</f>
        <v>#REF!</v>
      </c>
      <c r="D265" s="140" t="e">
        <f>#REF!</f>
        <v>#REF!</v>
      </c>
      <c r="E265" s="140" t="e">
        <f>#REF!</f>
        <v>#REF!</v>
      </c>
      <c r="F265" s="142" t="e">
        <f>#REF!</f>
        <v>#REF!</v>
      </c>
      <c r="G265" s="143" t="e">
        <f>#REF!</f>
        <v>#REF!</v>
      </c>
      <c r="H265" s="143" t="s">
        <v>205</v>
      </c>
      <c r="I265" s="143" t="e">
        <f>#REF!</f>
        <v>#REF!</v>
      </c>
      <c r="J265" s="137" t="str">
        <f>'YARIŞMA BİLGİLERİ'!$F$21</f>
        <v>Bayanlar</v>
      </c>
      <c r="K265" s="140" t="str">
        <f t="shared" si="4"/>
        <v>ISPARTA-Türkiye Üniversiteler Atletizm Şampiyonası</v>
      </c>
      <c r="L265" s="141" t="e">
        <f>#REF!</f>
        <v>#REF!</v>
      </c>
      <c r="M265" s="141" t="s">
        <v>224</v>
      </c>
    </row>
    <row r="266" spans="1:13" s="252" customFormat="1" ht="28.5" customHeight="1">
      <c r="A266" s="135">
        <v>639</v>
      </c>
      <c r="B266" s="145" t="s">
        <v>210</v>
      </c>
      <c r="C266" s="136" t="e">
        <f>#REF!</f>
        <v>#REF!</v>
      </c>
      <c r="D266" s="140" t="e">
        <f>#REF!</f>
        <v>#REF!</v>
      </c>
      <c r="E266" s="140" t="e">
        <f>#REF!</f>
        <v>#REF!</v>
      </c>
      <c r="F266" s="142" t="e">
        <f>#REF!</f>
        <v>#REF!</v>
      </c>
      <c r="G266" s="143" t="e">
        <f>#REF!</f>
        <v>#REF!</v>
      </c>
      <c r="H266" s="143" t="s">
        <v>205</v>
      </c>
      <c r="I266" s="143" t="e">
        <f>#REF!</f>
        <v>#REF!</v>
      </c>
      <c r="J266" s="137" t="str">
        <f>'YARIŞMA BİLGİLERİ'!$F$21</f>
        <v>Bayanlar</v>
      </c>
      <c r="K266" s="140" t="str">
        <f t="shared" si="4"/>
        <v>ISPARTA-Türkiye Üniversiteler Atletizm Şampiyonası</v>
      </c>
      <c r="L266" s="141" t="e">
        <f>#REF!</f>
        <v>#REF!</v>
      </c>
      <c r="M266" s="141" t="s">
        <v>224</v>
      </c>
    </row>
    <row r="267" spans="1:13" s="252" customFormat="1" ht="28.5" customHeight="1">
      <c r="A267" s="135">
        <v>640</v>
      </c>
      <c r="B267" s="145" t="s">
        <v>210</v>
      </c>
      <c r="C267" s="136" t="e">
        <f>#REF!</f>
        <v>#REF!</v>
      </c>
      <c r="D267" s="140" t="e">
        <f>#REF!</f>
        <v>#REF!</v>
      </c>
      <c r="E267" s="140" t="e">
        <f>#REF!</f>
        <v>#REF!</v>
      </c>
      <c r="F267" s="142" t="e">
        <f>#REF!</f>
        <v>#REF!</v>
      </c>
      <c r="G267" s="143" t="e">
        <f>#REF!</f>
        <v>#REF!</v>
      </c>
      <c r="H267" s="143" t="s">
        <v>205</v>
      </c>
      <c r="I267" s="143" t="e">
        <f>#REF!</f>
        <v>#REF!</v>
      </c>
      <c r="J267" s="137" t="str">
        <f>'YARIŞMA BİLGİLERİ'!$F$21</f>
        <v>Bayanlar</v>
      </c>
      <c r="K267" s="140" t="str">
        <f t="shared" si="4"/>
        <v>ISPARTA-Türkiye Üniversiteler Atletizm Şampiyonası</v>
      </c>
      <c r="L267" s="141" t="e">
        <f>#REF!</f>
        <v>#REF!</v>
      </c>
      <c r="M267" s="141" t="s">
        <v>224</v>
      </c>
    </row>
    <row r="268" spans="1:13" s="252" customFormat="1" ht="28.5" customHeight="1">
      <c r="A268" s="135">
        <v>641</v>
      </c>
      <c r="B268" s="145" t="s">
        <v>210</v>
      </c>
      <c r="C268" s="136" t="e">
        <f>#REF!</f>
        <v>#REF!</v>
      </c>
      <c r="D268" s="140" t="e">
        <f>#REF!</f>
        <v>#REF!</v>
      </c>
      <c r="E268" s="140" t="e">
        <f>#REF!</f>
        <v>#REF!</v>
      </c>
      <c r="F268" s="142" t="e">
        <f>#REF!</f>
        <v>#REF!</v>
      </c>
      <c r="G268" s="143" t="e">
        <f>#REF!</f>
        <v>#REF!</v>
      </c>
      <c r="H268" s="143" t="s">
        <v>205</v>
      </c>
      <c r="I268" s="143" t="e">
        <f>#REF!</f>
        <v>#REF!</v>
      </c>
      <c r="J268" s="137" t="str">
        <f>'YARIŞMA BİLGİLERİ'!$F$21</f>
        <v>Bayanlar</v>
      </c>
      <c r="K268" s="140" t="str">
        <f t="shared" si="4"/>
        <v>ISPARTA-Türkiye Üniversiteler Atletizm Şampiyonası</v>
      </c>
      <c r="L268" s="141" t="e">
        <f>#REF!</f>
        <v>#REF!</v>
      </c>
      <c r="M268" s="141" t="s">
        <v>224</v>
      </c>
    </row>
    <row r="269" spans="1:13" s="252" customFormat="1" ht="28.5" customHeight="1">
      <c r="A269" s="135">
        <v>642</v>
      </c>
      <c r="B269" s="145" t="s">
        <v>210</v>
      </c>
      <c r="C269" s="136" t="e">
        <f>#REF!</f>
        <v>#REF!</v>
      </c>
      <c r="D269" s="140" t="e">
        <f>#REF!</f>
        <v>#REF!</v>
      </c>
      <c r="E269" s="140" t="e">
        <f>#REF!</f>
        <v>#REF!</v>
      </c>
      <c r="F269" s="142" t="e">
        <f>#REF!</f>
        <v>#REF!</v>
      </c>
      <c r="G269" s="143" t="e">
        <f>#REF!</f>
        <v>#REF!</v>
      </c>
      <c r="H269" s="143" t="s">
        <v>205</v>
      </c>
      <c r="I269" s="143" t="e">
        <f>#REF!</f>
        <v>#REF!</v>
      </c>
      <c r="J269" s="137" t="str">
        <f>'YARIŞMA BİLGİLERİ'!$F$21</f>
        <v>Bayanlar</v>
      </c>
      <c r="K269" s="140" t="str">
        <f t="shared" si="4"/>
        <v>ISPARTA-Türkiye Üniversiteler Atletizm Şampiyonası</v>
      </c>
      <c r="L269" s="141" t="e">
        <f>#REF!</f>
        <v>#REF!</v>
      </c>
      <c r="M269" s="141" t="s">
        <v>224</v>
      </c>
    </row>
    <row r="270" spans="1:13" s="252" customFormat="1" ht="28.5" customHeight="1">
      <c r="A270" s="135">
        <v>643</v>
      </c>
      <c r="B270" s="145" t="s">
        <v>210</v>
      </c>
      <c r="C270" s="136" t="e">
        <f>#REF!</f>
        <v>#REF!</v>
      </c>
      <c r="D270" s="140" t="e">
        <f>#REF!</f>
        <v>#REF!</v>
      </c>
      <c r="E270" s="140" t="e">
        <f>#REF!</f>
        <v>#REF!</v>
      </c>
      <c r="F270" s="142" t="e">
        <f>#REF!</f>
        <v>#REF!</v>
      </c>
      <c r="G270" s="143" t="e">
        <f>#REF!</f>
        <v>#REF!</v>
      </c>
      <c r="H270" s="143" t="s">
        <v>205</v>
      </c>
      <c r="I270" s="143" t="e">
        <f>#REF!</f>
        <v>#REF!</v>
      </c>
      <c r="J270" s="137" t="str">
        <f>'YARIŞMA BİLGİLERİ'!$F$21</f>
        <v>Bayanlar</v>
      </c>
      <c r="K270" s="140" t="str">
        <f t="shared" si="4"/>
        <v>ISPARTA-Türkiye Üniversiteler Atletizm Şampiyonası</v>
      </c>
      <c r="L270" s="141" t="e">
        <f>#REF!</f>
        <v>#REF!</v>
      </c>
      <c r="M270" s="141" t="s">
        <v>224</v>
      </c>
    </row>
    <row r="271" spans="1:13" s="252" customFormat="1" ht="28.5" customHeight="1">
      <c r="A271" s="135">
        <v>644</v>
      </c>
      <c r="B271" s="145" t="s">
        <v>210</v>
      </c>
      <c r="C271" s="136" t="e">
        <f>#REF!</f>
        <v>#REF!</v>
      </c>
      <c r="D271" s="140" t="e">
        <f>#REF!</f>
        <v>#REF!</v>
      </c>
      <c r="E271" s="140" t="e">
        <f>#REF!</f>
        <v>#REF!</v>
      </c>
      <c r="F271" s="142" t="e">
        <f>#REF!</f>
        <v>#REF!</v>
      </c>
      <c r="G271" s="143" t="e">
        <f>#REF!</f>
        <v>#REF!</v>
      </c>
      <c r="H271" s="143" t="s">
        <v>205</v>
      </c>
      <c r="I271" s="143" t="e">
        <f>#REF!</f>
        <v>#REF!</v>
      </c>
      <c r="J271" s="137" t="str">
        <f>'YARIŞMA BİLGİLERİ'!$F$21</f>
        <v>Bayanlar</v>
      </c>
      <c r="K271" s="140" t="str">
        <f t="shared" si="4"/>
        <v>ISPARTA-Türkiye Üniversiteler Atletizm Şampiyonası</v>
      </c>
      <c r="L271" s="141" t="e">
        <f>#REF!</f>
        <v>#REF!</v>
      </c>
      <c r="M271" s="141" t="s">
        <v>224</v>
      </c>
    </row>
    <row r="272" spans="1:13" s="252" customFormat="1" ht="28.5" customHeight="1">
      <c r="A272" s="135">
        <v>645</v>
      </c>
      <c r="B272" s="145" t="s">
        <v>210</v>
      </c>
      <c r="C272" s="136" t="e">
        <f>#REF!</f>
        <v>#REF!</v>
      </c>
      <c r="D272" s="140" t="e">
        <f>#REF!</f>
        <v>#REF!</v>
      </c>
      <c r="E272" s="140" t="e">
        <f>#REF!</f>
        <v>#REF!</v>
      </c>
      <c r="F272" s="142" t="e">
        <f>#REF!</f>
        <v>#REF!</v>
      </c>
      <c r="G272" s="143" t="e">
        <f>#REF!</f>
        <v>#REF!</v>
      </c>
      <c r="H272" s="143" t="s">
        <v>205</v>
      </c>
      <c r="I272" s="143" t="e">
        <f>#REF!</f>
        <v>#REF!</v>
      </c>
      <c r="J272" s="137" t="str">
        <f>'YARIŞMA BİLGİLERİ'!$F$21</f>
        <v>Bayanlar</v>
      </c>
      <c r="K272" s="140" t="str">
        <f t="shared" si="4"/>
        <v>ISPARTA-Türkiye Üniversiteler Atletizm Şampiyonası</v>
      </c>
      <c r="L272" s="141" t="e">
        <f>#REF!</f>
        <v>#REF!</v>
      </c>
      <c r="M272" s="141" t="s">
        <v>224</v>
      </c>
    </row>
    <row r="273" spans="1:13" s="252" customFormat="1" ht="28.5" customHeight="1">
      <c r="A273" s="135">
        <v>646</v>
      </c>
      <c r="B273" s="145" t="s">
        <v>210</v>
      </c>
      <c r="C273" s="136" t="e">
        <f>#REF!</f>
        <v>#REF!</v>
      </c>
      <c r="D273" s="140" t="e">
        <f>#REF!</f>
        <v>#REF!</v>
      </c>
      <c r="E273" s="140" t="e">
        <f>#REF!</f>
        <v>#REF!</v>
      </c>
      <c r="F273" s="142" t="e">
        <f>#REF!</f>
        <v>#REF!</v>
      </c>
      <c r="G273" s="143" t="e">
        <f>#REF!</f>
        <v>#REF!</v>
      </c>
      <c r="H273" s="143" t="s">
        <v>205</v>
      </c>
      <c r="I273" s="143" t="e">
        <f>#REF!</f>
        <v>#REF!</v>
      </c>
      <c r="J273" s="137" t="str">
        <f>'YARIŞMA BİLGİLERİ'!$F$21</f>
        <v>Bayanlar</v>
      </c>
      <c r="K273" s="140" t="str">
        <f t="shared" si="4"/>
        <v>ISPARTA-Türkiye Üniversiteler Atletizm Şampiyonası</v>
      </c>
      <c r="L273" s="141" t="e">
        <f>#REF!</f>
        <v>#REF!</v>
      </c>
      <c r="M273" s="141" t="s">
        <v>224</v>
      </c>
    </row>
    <row r="274" spans="1:13" s="252" customFormat="1" ht="28.5" customHeight="1">
      <c r="A274" s="135">
        <v>647</v>
      </c>
      <c r="B274" s="145" t="s">
        <v>210</v>
      </c>
      <c r="C274" s="136" t="e">
        <f>#REF!</f>
        <v>#REF!</v>
      </c>
      <c r="D274" s="140" t="e">
        <f>#REF!</f>
        <v>#REF!</v>
      </c>
      <c r="E274" s="140" t="e">
        <f>#REF!</f>
        <v>#REF!</v>
      </c>
      <c r="F274" s="142" t="e">
        <f>#REF!</f>
        <v>#REF!</v>
      </c>
      <c r="G274" s="143" t="e">
        <f>#REF!</f>
        <v>#REF!</v>
      </c>
      <c r="H274" s="143" t="s">
        <v>205</v>
      </c>
      <c r="I274" s="143" t="e">
        <f>#REF!</f>
        <v>#REF!</v>
      </c>
      <c r="J274" s="137" t="str">
        <f>'YARIŞMA BİLGİLERİ'!$F$21</f>
        <v>Bayanlar</v>
      </c>
      <c r="K274" s="140" t="str">
        <f t="shared" si="4"/>
        <v>ISPARTA-Türkiye Üniversiteler Atletizm Şampiyonası</v>
      </c>
      <c r="L274" s="141" t="e">
        <f>#REF!</f>
        <v>#REF!</v>
      </c>
      <c r="M274" s="141" t="s">
        <v>224</v>
      </c>
    </row>
    <row r="275" spans="1:13" s="252" customFormat="1" ht="28.5" customHeight="1">
      <c r="A275" s="135">
        <v>648</v>
      </c>
      <c r="B275" s="145" t="s">
        <v>210</v>
      </c>
      <c r="C275" s="136" t="e">
        <f>#REF!</f>
        <v>#REF!</v>
      </c>
      <c r="D275" s="140" t="e">
        <f>#REF!</f>
        <v>#REF!</v>
      </c>
      <c r="E275" s="140" t="e">
        <f>#REF!</f>
        <v>#REF!</v>
      </c>
      <c r="F275" s="142" t="e">
        <f>#REF!</f>
        <v>#REF!</v>
      </c>
      <c r="G275" s="143" t="e">
        <f>#REF!</f>
        <v>#REF!</v>
      </c>
      <c r="H275" s="143" t="s">
        <v>205</v>
      </c>
      <c r="I275" s="143" t="e">
        <f>#REF!</f>
        <v>#REF!</v>
      </c>
      <c r="J275" s="137" t="str">
        <f>'YARIŞMA BİLGİLERİ'!$F$21</f>
        <v>Bayanlar</v>
      </c>
      <c r="K275" s="140" t="str">
        <f t="shared" si="4"/>
        <v>ISPARTA-Türkiye Üniversiteler Atletizm Şampiyonası</v>
      </c>
      <c r="L275" s="141" t="e">
        <f>#REF!</f>
        <v>#REF!</v>
      </c>
      <c r="M275" s="141" t="s">
        <v>224</v>
      </c>
    </row>
    <row r="276" spans="1:13" s="252" customFormat="1" ht="28.5" customHeight="1">
      <c r="A276" s="135">
        <v>649</v>
      </c>
      <c r="B276" s="145" t="s">
        <v>210</v>
      </c>
      <c r="C276" s="136" t="e">
        <f>#REF!</f>
        <v>#REF!</v>
      </c>
      <c r="D276" s="140" t="e">
        <f>#REF!</f>
        <v>#REF!</v>
      </c>
      <c r="E276" s="140" t="e">
        <f>#REF!</f>
        <v>#REF!</v>
      </c>
      <c r="F276" s="142" t="e">
        <f>#REF!</f>
        <v>#REF!</v>
      </c>
      <c r="G276" s="143" t="e">
        <f>#REF!</f>
        <v>#REF!</v>
      </c>
      <c r="H276" s="143" t="s">
        <v>205</v>
      </c>
      <c r="I276" s="143" t="e">
        <f>#REF!</f>
        <v>#REF!</v>
      </c>
      <c r="J276" s="137" t="str">
        <f>'YARIŞMA BİLGİLERİ'!$F$21</f>
        <v>Bayanlar</v>
      </c>
      <c r="K276" s="140" t="str">
        <f t="shared" si="4"/>
        <v>ISPARTA-Türkiye Üniversiteler Atletizm Şampiyonası</v>
      </c>
      <c r="L276" s="141" t="e">
        <f>#REF!</f>
        <v>#REF!</v>
      </c>
      <c r="M276" s="141" t="s">
        <v>224</v>
      </c>
    </row>
    <row r="277" spans="1:13" s="252" customFormat="1" ht="28.5" customHeight="1">
      <c r="A277" s="135">
        <v>650</v>
      </c>
      <c r="B277" s="145" t="s">
        <v>210</v>
      </c>
      <c r="C277" s="136" t="e">
        <f>#REF!</f>
        <v>#REF!</v>
      </c>
      <c r="D277" s="140" t="e">
        <f>#REF!</f>
        <v>#REF!</v>
      </c>
      <c r="E277" s="140" t="e">
        <f>#REF!</f>
        <v>#REF!</v>
      </c>
      <c r="F277" s="142" t="e">
        <f>#REF!</f>
        <v>#REF!</v>
      </c>
      <c r="G277" s="143" t="e">
        <f>#REF!</f>
        <v>#REF!</v>
      </c>
      <c r="H277" s="143" t="s">
        <v>205</v>
      </c>
      <c r="I277" s="143" t="e">
        <f>#REF!</f>
        <v>#REF!</v>
      </c>
      <c r="J277" s="137" t="str">
        <f>'YARIŞMA BİLGİLERİ'!$F$21</f>
        <v>Bayanlar</v>
      </c>
      <c r="K277" s="140" t="str">
        <f t="shared" si="4"/>
        <v>ISPARTA-Türkiye Üniversiteler Atletizm Şampiyonası</v>
      </c>
      <c r="L277" s="141" t="e">
        <f>#REF!</f>
        <v>#REF!</v>
      </c>
      <c r="M277" s="141" t="s">
        <v>224</v>
      </c>
    </row>
    <row r="278" spans="1:13" s="252" customFormat="1" ht="28.5" customHeight="1">
      <c r="A278" s="135">
        <v>651</v>
      </c>
      <c r="B278" s="145" t="s">
        <v>210</v>
      </c>
      <c r="C278" s="136" t="e">
        <f>#REF!</f>
        <v>#REF!</v>
      </c>
      <c r="D278" s="140" t="e">
        <f>#REF!</f>
        <v>#REF!</v>
      </c>
      <c r="E278" s="140" t="e">
        <f>#REF!</f>
        <v>#REF!</v>
      </c>
      <c r="F278" s="142" t="e">
        <f>#REF!</f>
        <v>#REF!</v>
      </c>
      <c r="G278" s="143" t="e">
        <f>#REF!</f>
        <v>#REF!</v>
      </c>
      <c r="H278" s="143" t="s">
        <v>205</v>
      </c>
      <c r="I278" s="143" t="e">
        <f>#REF!</f>
        <v>#REF!</v>
      </c>
      <c r="J278" s="137" t="str">
        <f>'YARIŞMA BİLGİLERİ'!$F$21</f>
        <v>Bayanlar</v>
      </c>
      <c r="K278" s="140" t="str">
        <f t="shared" si="4"/>
        <v>ISPARTA-Türkiye Üniversiteler Atletizm Şampiyonası</v>
      </c>
      <c r="L278" s="141" t="e">
        <f>#REF!</f>
        <v>#REF!</v>
      </c>
      <c r="M278" s="141" t="s">
        <v>224</v>
      </c>
    </row>
    <row r="279" spans="1:13" s="252" customFormat="1" ht="28.5" customHeight="1">
      <c r="A279" s="135">
        <v>652</v>
      </c>
      <c r="B279" s="145" t="s">
        <v>210</v>
      </c>
      <c r="C279" s="136" t="e">
        <f>#REF!</f>
        <v>#REF!</v>
      </c>
      <c r="D279" s="140" t="e">
        <f>#REF!</f>
        <v>#REF!</v>
      </c>
      <c r="E279" s="140" t="e">
        <f>#REF!</f>
        <v>#REF!</v>
      </c>
      <c r="F279" s="142" t="e">
        <f>#REF!</f>
        <v>#REF!</v>
      </c>
      <c r="G279" s="143" t="e">
        <f>#REF!</f>
        <v>#REF!</v>
      </c>
      <c r="H279" s="143" t="s">
        <v>205</v>
      </c>
      <c r="I279" s="143" t="e">
        <f>#REF!</f>
        <v>#REF!</v>
      </c>
      <c r="J279" s="137" t="str">
        <f>'YARIŞMA BİLGİLERİ'!$F$21</f>
        <v>Bayanlar</v>
      </c>
      <c r="K279" s="140" t="str">
        <f t="shared" si="4"/>
        <v>ISPARTA-Türkiye Üniversiteler Atletizm Şampiyonası</v>
      </c>
      <c r="L279" s="141" t="e">
        <f>#REF!</f>
        <v>#REF!</v>
      </c>
      <c r="M279" s="141" t="s">
        <v>224</v>
      </c>
    </row>
    <row r="280" spans="1:13" s="252" customFormat="1" ht="28.5" customHeight="1">
      <c r="A280" s="135">
        <v>653</v>
      </c>
      <c r="B280" s="145" t="s">
        <v>210</v>
      </c>
      <c r="C280" s="136" t="e">
        <f>#REF!</f>
        <v>#REF!</v>
      </c>
      <c r="D280" s="140" t="e">
        <f>#REF!</f>
        <v>#REF!</v>
      </c>
      <c r="E280" s="140" t="e">
        <f>#REF!</f>
        <v>#REF!</v>
      </c>
      <c r="F280" s="142" t="e">
        <f>#REF!</f>
        <v>#REF!</v>
      </c>
      <c r="G280" s="143" t="e">
        <f>#REF!</f>
        <v>#REF!</v>
      </c>
      <c r="H280" s="143" t="s">
        <v>205</v>
      </c>
      <c r="I280" s="143" t="e">
        <f>#REF!</f>
        <v>#REF!</v>
      </c>
      <c r="J280" s="137" t="str">
        <f>'YARIŞMA BİLGİLERİ'!$F$21</f>
        <v>Bayanlar</v>
      </c>
      <c r="K280" s="140" t="str">
        <f t="shared" si="4"/>
        <v>ISPARTA-Türkiye Üniversiteler Atletizm Şampiyonası</v>
      </c>
      <c r="L280" s="141" t="e">
        <f>#REF!</f>
        <v>#REF!</v>
      </c>
      <c r="M280" s="141" t="s">
        <v>224</v>
      </c>
    </row>
    <row r="281" spans="1:13" s="252" customFormat="1" ht="28.5" customHeight="1">
      <c r="A281" s="135">
        <v>654</v>
      </c>
      <c r="B281" s="145" t="s">
        <v>210</v>
      </c>
      <c r="C281" s="136" t="e">
        <f>#REF!</f>
        <v>#REF!</v>
      </c>
      <c r="D281" s="140" t="e">
        <f>#REF!</f>
        <v>#REF!</v>
      </c>
      <c r="E281" s="140" t="e">
        <f>#REF!</f>
        <v>#REF!</v>
      </c>
      <c r="F281" s="142" t="e">
        <f>#REF!</f>
        <v>#REF!</v>
      </c>
      <c r="G281" s="143" t="e">
        <f>#REF!</f>
        <v>#REF!</v>
      </c>
      <c r="H281" s="143" t="s">
        <v>205</v>
      </c>
      <c r="I281" s="143" t="e">
        <f>#REF!</f>
        <v>#REF!</v>
      </c>
      <c r="J281" s="137" t="str">
        <f>'YARIŞMA BİLGİLERİ'!$F$21</f>
        <v>Bayanlar</v>
      </c>
      <c r="K281" s="140" t="str">
        <f t="shared" si="4"/>
        <v>ISPARTA-Türkiye Üniversiteler Atletizm Şampiyonası</v>
      </c>
      <c r="L281" s="141" t="e">
        <f>#REF!</f>
        <v>#REF!</v>
      </c>
      <c r="M281" s="141" t="s">
        <v>224</v>
      </c>
    </row>
    <row r="282" spans="1:13" s="252" customFormat="1" ht="28.5" customHeight="1">
      <c r="A282" s="135">
        <v>655</v>
      </c>
      <c r="B282" s="145" t="s">
        <v>216</v>
      </c>
      <c r="C282" s="136" t="e">
        <f>#REF!</f>
        <v>#REF!</v>
      </c>
      <c r="D282" s="140" t="e">
        <f>#REF!</f>
        <v>#REF!</v>
      </c>
      <c r="E282" s="140" t="e">
        <f>#REF!</f>
        <v>#REF!</v>
      </c>
      <c r="F282" s="181" t="e">
        <f>#REF!</f>
        <v>#REF!</v>
      </c>
      <c r="G282" s="138" t="e">
        <f>#REF!</f>
        <v>#REF!</v>
      </c>
      <c r="H282" s="137" t="s">
        <v>216</v>
      </c>
      <c r="I282" s="143"/>
      <c r="J282" s="137" t="str">
        <f>'YARIŞMA BİLGİLERİ'!$F$21</f>
        <v>Bayanlar</v>
      </c>
      <c r="K282" s="140" t="str">
        <f t="shared" si="4"/>
        <v>ISPARTA-Türkiye Üniversiteler Atletizm Şampiyonası</v>
      </c>
      <c r="L282" s="141" t="e">
        <f>#REF!</f>
        <v>#REF!</v>
      </c>
      <c r="M282" s="141" t="s">
        <v>224</v>
      </c>
    </row>
    <row r="283" spans="1:13" s="252" customFormat="1" ht="28.5" customHeight="1">
      <c r="A283" s="135">
        <v>656</v>
      </c>
      <c r="B283" s="145" t="s">
        <v>216</v>
      </c>
      <c r="C283" s="136" t="e">
        <f>#REF!</f>
        <v>#REF!</v>
      </c>
      <c r="D283" s="140" t="e">
        <f>#REF!</f>
        <v>#REF!</v>
      </c>
      <c r="E283" s="140" t="e">
        <f>#REF!</f>
        <v>#REF!</v>
      </c>
      <c r="F283" s="181" t="e">
        <f>#REF!</f>
        <v>#REF!</v>
      </c>
      <c r="G283" s="138" t="e">
        <f>#REF!</f>
        <v>#REF!</v>
      </c>
      <c r="H283" s="137" t="s">
        <v>216</v>
      </c>
      <c r="I283" s="143"/>
      <c r="J283" s="137" t="str">
        <f>'YARIŞMA BİLGİLERİ'!$F$21</f>
        <v>Bayanlar</v>
      </c>
      <c r="K283" s="140" t="str">
        <f t="shared" si="4"/>
        <v>ISPARTA-Türkiye Üniversiteler Atletizm Şampiyonası</v>
      </c>
      <c r="L283" s="141" t="e">
        <f>#REF!</f>
        <v>#REF!</v>
      </c>
      <c r="M283" s="141" t="s">
        <v>224</v>
      </c>
    </row>
    <row r="284" spans="1:13" s="252" customFormat="1" ht="28.5" customHeight="1">
      <c r="A284" s="135">
        <v>657</v>
      </c>
      <c r="B284" s="145" t="s">
        <v>216</v>
      </c>
      <c r="C284" s="136" t="e">
        <f>#REF!</f>
        <v>#REF!</v>
      </c>
      <c r="D284" s="140" t="e">
        <f>#REF!</f>
        <v>#REF!</v>
      </c>
      <c r="E284" s="140" t="e">
        <f>#REF!</f>
        <v>#REF!</v>
      </c>
      <c r="F284" s="181" t="e">
        <f>#REF!</f>
        <v>#REF!</v>
      </c>
      <c r="G284" s="138" t="e">
        <f>#REF!</f>
        <v>#REF!</v>
      </c>
      <c r="H284" s="137" t="s">
        <v>216</v>
      </c>
      <c r="I284" s="143"/>
      <c r="J284" s="137" t="str">
        <f>'YARIŞMA BİLGİLERİ'!$F$21</f>
        <v>Bayanlar</v>
      </c>
      <c r="K284" s="140" t="str">
        <f t="shared" si="4"/>
        <v>ISPARTA-Türkiye Üniversiteler Atletizm Şampiyonası</v>
      </c>
      <c r="L284" s="141" t="e">
        <f>#REF!</f>
        <v>#REF!</v>
      </c>
      <c r="M284" s="141" t="s">
        <v>224</v>
      </c>
    </row>
    <row r="285" spans="1:13" s="252" customFormat="1" ht="28.5" customHeight="1">
      <c r="A285" s="135">
        <v>658</v>
      </c>
      <c r="B285" s="145" t="s">
        <v>216</v>
      </c>
      <c r="C285" s="136" t="e">
        <f>#REF!</f>
        <v>#REF!</v>
      </c>
      <c r="D285" s="140" t="e">
        <f>#REF!</f>
        <v>#REF!</v>
      </c>
      <c r="E285" s="140" t="e">
        <f>#REF!</f>
        <v>#REF!</v>
      </c>
      <c r="F285" s="181" t="e">
        <f>#REF!</f>
        <v>#REF!</v>
      </c>
      <c r="G285" s="138" t="e">
        <f>#REF!</f>
        <v>#REF!</v>
      </c>
      <c r="H285" s="137" t="s">
        <v>216</v>
      </c>
      <c r="I285" s="143"/>
      <c r="J285" s="137" t="str">
        <f>'YARIŞMA BİLGİLERİ'!$F$21</f>
        <v>Bayanlar</v>
      </c>
      <c r="K285" s="140" t="str">
        <f t="shared" si="4"/>
        <v>ISPARTA-Türkiye Üniversiteler Atletizm Şampiyonası</v>
      </c>
      <c r="L285" s="141" t="e">
        <f>#REF!</f>
        <v>#REF!</v>
      </c>
      <c r="M285" s="141" t="s">
        <v>224</v>
      </c>
    </row>
    <row r="286" spans="1:13" s="252" customFormat="1" ht="28.5" customHeight="1">
      <c r="A286" s="135">
        <v>659</v>
      </c>
      <c r="B286" s="145" t="s">
        <v>216</v>
      </c>
      <c r="C286" s="136" t="e">
        <f>#REF!</f>
        <v>#REF!</v>
      </c>
      <c r="D286" s="140" t="e">
        <f>#REF!</f>
        <v>#REF!</v>
      </c>
      <c r="E286" s="140" t="e">
        <f>#REF!</f>
        <v>#REF!</v>
      </c>
      <c r="F286" s="181" t="e">
        <f>#REF!</f>
        <v>#REF!</v>
      </c>
      <c r="G286" s="138" t="e">
        <f>#REF!</f>
        <v>#REF!</v>
      </c>
      <c r="H286" s="137" t="s">
        <v>216</v>
      </c>
      <c r="I286" s="143"/>
      <c r="J286" s="137" t="str">
        <f>'YARIŞMA BİLGİLERİ'!$F$21</f>
        <v>Bayanlar</v>
      </c>
      <c r="K286" s="140" t="str">
        <f t="shared" si="4"/>
        <v>ISPARTA-Türkiye Üniversiteler Atletizm Şampiyonası</v>
      </c>
      <c r="L286" s="141" t="e">
        <f>#REF!</f>
        <v>#REF!</v>
      </c>
      <c r="M286" s="141" t="s">
        <v>224</v>
      </c>
    </row>
    <row r="287" spans="1:13" s="253" customFormat="1" ht="28.5" customHeight="1">
      <c r="A287" s="135">
        <v>675</v>
      </c>
      <c r="B287" s="145" t="s">
        <v>216</v>
      </c>
      <c r="C287" s="136" t="e">
        <f>#REF!</f>
        <v>#REF!</v>
      </c>
      <c r="D287" s="140" t="e">
        <f>#REF!</f>
        <v>#REF!</v>
      </c>
      <c r="E287" s="140" t="e">
        <f>#REF!</f>
        <v>#REF!</v>
      </c>
      <c r="F287" s="181" t="e">
        <f>#REF!</f>
        <v>#REF!</v>
      </c>
      <c r="G287" s="138" t="e">
        <f>#REF!</f>
        <v>#REF!</v>
      </c>
      <c r="H287" s="137" t="s">
        <v>216</v>
      </c>
      <c r="I287" s="143"/>
      <c r="J287" s="137" t="str">
        <f>'YARIŞMA BİLGİLERİ'!$F$21</f>
        <v>Bayanlar</v>
      </c>
      <c r="K287" s="140" t="str">
        <f t="shared" si="4"/>
        <v>ISPARTA-Türkiye Üniversiteler Atletizm Şampiyonası</v>
      </c>
      <c r="L287" s="141" t="e">
        <f>#REF!</f>
        <v>#REF!</v>
      </c>
      <c r="M287" s="141" t="s">
        <v>224</v>
      </c>
    </row>
    <row r="288" spans="1:13" s="253" customFormat="1" ht="28.5" customHeight="1">
      <c r="A288" s="135">
        <v>676</v>
      </c>
      <c r="B288" s="145" t="s">
        <v>216</v>
      </c>
      <c r="C288" s="136" t="e">
        <f>#REF!</f>
        <v>#REF!</v>
      </c>
      <c r="D288" s="140" t="e">
        <f>#REF!</f>
        <v>#REF!</v>
      </c>
      <c r="E288" s="140" t="e">
        <f>#REF!</f>
        <v>#REF!</v>
      </c>
      <c r="F288" s="181" t="e">
        <f>#REF!</f>
        <v>#REF!</v>
      </c>
      <c r="G288" s="138" t="e">
        <f>#REF!</f>
        <v>#REF!</v>
      </c>
      <c r="H288" s="137" t="s">
        <v>216</v>
      </c>
      <c r="I288" s="143"/>
      <c r="J288" s="137" t="str">
        <f>'YARIŞMA BİLGİLERİ'!$F$21</f>
        <v>Bayanlar</v>
      </c>
      <c r="K288" s="140" t="str">
        <f t="shared" si="4"/>
        <v>ISPARTA-Türkiye Üniversiteler Atletizm Şampiyonası</v>
      </c>
      <c r="L288" s="141" t="e">
        <f>#REF!</f>
        <v>#REF!</v>
      </c>
      <c r="M288" s="141" t="s">
        <v>224</v>
      </c>
    </row>
    <row r="289" spans="1:13" s="253" customFormat="1" ht="28.5" customHeight="1">
      <c r="A289" s="135">
        <v>677</v>
      </c>
      <c r="B289" s="145" t="s">
        <v>216</v>
      </c>
      <c r="C289" s="136" t="e">
        <f>#REF!</f>
        <v>#REF!</v>
      </c>
      <c r="D289" s="140" t="e">
        <f>#REF!</f>
        <v>#REF!</v>
      </c>
      <c r="E289" s="140" t="e">
        <f>#REF!</f>
        <v>#REF!</v>
      </c>
      <c r="F289" s="181" t="e">
        <f>#REF!</f>
        <v>#REF!</v>
      </c>
      <c r="G289" s="138" t="e">
        <f>#REF!</f>
        <v>#REF!</v>
      </c>
      <c r="H289" s="137" t="s">
        <v>216</v>
      </c>
      <c r="I289" s="143"/>
      <c r="J289" s="137" t="str">
        <f>'YARIŞMA BİLGİLERİ'!$F$21</f>
        <v>Bayanlar</v>
      </c>
      <c r="K289" s="140" t="str">
        <f t="shared" si="4"/>
        <v>ISPARTA-Türkiye Üniversiteler Atletizm Şampiyonası</v>
      </c>
      <c r="L289" s="141" t="e">
        <f>#REF!</f>
        <v>#REF!</v>
      </c>
      <c r="M289" s="141" t="s">
        <v>224</v>
      </c>
    </row>
    <row r="290" spans="1:13" s="253" customFormat="1" ht="28.5" customHeight="1">
      <c r="A290" s="135">
        <v>678</v>
      </c>
      <c r="B290" s="145" t="s">
        <v>216</v>
      </c>
      <c r="C290" s="136" t="e">
        <f>#REF!</f>
        <v>#REF!</v>
      </c>
      <c r="D290" s="140" t="e">
        <f>#REF!</f>
        <v>#REF!</v>
      </c>
      <c r="E290" s="140" t="e">
        <f>#REF!</f>
        <v>#REF!</v>
      </c>
      <c r="F290" s="181" t="e">
        <f>#REF!</f>
        <v>#REF!</v>
      </c>
      <c r="G290" s="138" t="e">
        <f>#REF!</f>
        <v>#REF!</v>
      </c>
      <c r="H290" s="137" t="s">
        <v>216</v>
      </c>
      <c r="I290" s="143"/>
      <c r="J290" s="137" t="str">
        <f>'YARIŞMA BİLGİLERİ'!$F$21</f>
        <v>Bayanlar</v>
      </c>
      <c r="K290" s="140" t="str">
        <f t="shared" si="4"/>
        <v>ISPARTA-Türkiye Üniversiteler Atletizm Şampiyonası</v>
      </c>
      <c r="L290" s="141" t="e">
        <f>#REF!</f>
        <v>#REF!</v>
      </c>
      <c r="M290" s="141" t="s">
        <v>224</v>
      </c>
    </row>
    <row r="291" spans="1:13" s="253" customFormat="1" ht="28.5" customHeight="1">
      <c r="A291" s="135">
        <v>679</v>
      </c>
      <c r="B291" s="145" t="s">
        <v>216</v>
      </c>
      <c r="C291" s="136" t="e">
        <f>#REF!</f>
        <v>#REF!</v>
      </c>
      <c r="D291" s="140" t="e">
        <f>#REF!</f>
        <v>#REF!</v>
      </c>
      <c r="E291" s="140" t="e">
        <f>#REF!</f>
        <v>#REF!</v>
      </c>
      <c r="F291" s="181" t="e">
        <f>#REF!</f>
        <v>#REF!</v>
      </c>
      <c r="G291" s="138" t="e">
        <f>#REF!</f>
        <v>#REF!</v>
      </c>
      <c r="H291" s="137" t="s">
        <v>216</v>
      </c>
      <c r="I291" s="143"/>
      <c r="J291" s="137" t="str">
        <f>'YARIŞMA BİLGİLERİ'!$F$21</f>
        <v>Bayanlar</v>
      </c>
      <c r="K291" s="140" t="str">
        <f t="shared" si="4"/>
        <v>ISPARTA-Türkiye Üniversiteler Atletizm Şampiyonası</v>
      </c>
      <c r="L291" s="141" t="e">
        <f>#REF!</f>
        <v>#REF!</v>
      </c>
      <c r="M291" s="141" t="s">
        <v>224</v>
      </c>
    </row>
    <row r="292" spans="1:13" s="253" customFormat="1" ht="28.5" customHeight="1">
      <c r="A292" s="135">
        <v>680</v>
      </c>
      <c r="B292" s="145" t="s">
        <v>216</v>
      </c>
      <c r="C292" s="136" t="e">
        <f>#REF!</f>
        <v>#REF!</v>
      </c>
      <c r="D292" s="140" t="e">
        <f>#REF!</f>
        <v>#REF!</v>
      </c>
      <c r="E292" s="140" t="e">
        <f>#REF!</f>
        <v>#REF!</v>
      </c>
      <c r="F292" s="181" t="e">
        <f>#REF!</f>
        <v>#REF!</v>
      </c>
      <c r="G292" s="138" t="e">
        <f>#REF!</f>
        <v>#REF!</v>
      </c>
      <c r="H292" s="137" t="s">
        <v>216</v>
      </c>
      <c r="I292" s="143"/>
      <c r="J292" s="137" t="str">
        <f>'YARIŞMA BİLGİLERİ'!$F$21</f>
        <v>Bayanlar</v>
      </c>
      <c r="K292" s="140" t="str">
        <f t="shared" si="4"/>
        <v>ISPARTA-Türkiye Üniversiteler Atletizm Şampiyonası</v>
      </c>
      <c r="L292" s="141" t="e">
        <f>#REF!</f>
        <v>#REF!</v>
      </c>
      <c r="M292" s="141" t="s">
        <v>224</v>
      </c>
    </row>
    <row r="293" spans="1:13" s="253" customFormat="1" ht="28.5" customHeight="1">
      <c r="A293" s="135">
        <v>681</v>
      </c>
      <c r="B293" s="145" t="s">
        <v>216</v>
      </c>
      <c r="C293" s="136" t="e">
        <f>#REF!</f>
        <v>#REF!</v>
      </c>
      <c r="D293" s="140" t="e">
        <f>#REF!</f>
        <v>#REF!</v>
      </c>
      <c r="E293" s="140" t="e">
        <f>#REF!</f>
        <v>#REF!</v>
      </c>
      <c r="F293" s="181" t="e">
        <f>#REF!</f>
        <v>#REF!</v>
      </c>
      <c r="G293" s="138" t="e">
        <f>#REF!</f>
        <v>#REF!</v>
      </c>
      <c r="H293" s="137" t="s">
        <v>216</v>
      </c>
      <c r="I293" s="143"/>
      <c r="J293" s="137" t="str">
        <f>'YARIŞMA BİLGİLERİ'!$F$21</f>
        <v>Bayanlar</v>
      </c>
      <c r="K293" s="140" t="str">
        <f t="shared" si="4"/>
        <v>ISPARTA-Türkiye Üniversiteler Atletizm Şampiyonası</v>
      </c>
      <c r="L293" s="141" t="e">
        <f>#REF!</f>
        <v>#REF!</v>
      </c>
      <c r="M293" s="141" t="s">
        <v>224</v>
      </c>
    </row>
    <row r="294" spans="1:13" s="253" customFormat="1" ht="28.5" customHeight="1">
      <c r="A294" s="135">
        <v>682</v>
      </c>
      <c r="B294" s="145" t="s">
        <v>216</v>
      </c>
      <c r="C294" s="136" t="e">
        <f>#REF!</f>
        <v>#REF!</v>
      </c>
      <c r="D294" s="140" t="e">
        <f>#REF!</f>
        <v>#REF!</v>
      </c>
      <c r="E294" s="140" t="e">
        <f>#REF!</f>
        <v>#REF!</v>
      </c>
      <c r="F294" s="181" t="e">
        <f>#REF!</f>
        <v>#REF!</v>
      </c>
      <c r="G294" s="138" t="e">
        <f>#REF!</f>
        <v>#REF!</v>
      </c>
      <c r="H294" s="137" t="s">
        <v>216</v>
      </c>
      <c r="I294" s="143"/>
      <c r="J294" s="137" t="str">
        <f>'YARIŞMA BİLGİLERİ'!$F$21</f>
        <v>Bayanlar</v>
      </c>
      <c r="K294" s="140" t="str">
        <f t="shared" si="4"/>
        <v>ISPARTA-Türkiye Üniversiteler Atletizm Şampiyonası</v>
      </c>
      <c r="L294" s="141" t="e">
        <f>#REF!</f>
        <v>#REF!</v>
      </c>
      <c r="M294" s="141" t="s">
        <v>224</v>
      </c>
    </row>
    <row r="295" spans="1:13" s="253" customFormat="1" ht="28.5" customHeight="1">
      <c r="A295" s="135">
        <v>683</v>
      </c>
      <c r="B295" s="145" t="s">
        <v>216</v>
      </c>
      <c r="C295" s="136" t="e">
        <f>#REF!</f>
        <v>#REF!</v>
      </c>
      <c r="D295" s="140" t="e">
        <f>#REF!</f>
        <v>#REF!</v>
      </c>
      <c r="E295" s="140" t="e">
        <f>#REF!</f>
        <v>#REF!</v>
      </c>
      <c r="F295" s="181" t="e">
        <f>#REF!</f>
        <v>#REF!</v>
      </c>
      <c r="G295" s="138" t="e">
        <f>#REF!</f>
        <v>#REF!</v>
      </c>
      <c r="H295" s="137" t="s">
        <v>216</v>
      </c>
      <c r="I295" s="143"/>
      <c r="J295" s="137" t="str">
        <f>'YARIŞMA BİLGİLERİ'!$F$21</f>
        <v>Bayanlar</v>
      </c>
      <c r="K295" s="140" t="str">
        <f t="shared" si="4"/>
        <v>ISPARTA-Türkiye Üniversiteler Atletizm Şampiyonası</v>
      </c>
      <c r="L295" s="141" t="e">
        <f>#REF!</f>
        <v>#REF!</v>
      </c>
      <c r="M295" s="141" t="s">
        <v>224</v>
      </c>
    </row>
    <row r="296" spans="1:13" s="253" customFormat="1" ht="28.5" customHeight="1">
      <c r="A296" s="135">
        <v>684</v>
      </c>
      <c r="B296" s="145" t="s">
        <v>216</v>
      </c>
      <c r="C296" s="136" t="e">
        <f>#REF!</f>
        <v>#REF!</v>
      </c>
      <c r="D296" s="140" t="e">
        <f>#REF!</f>
        <v>#REF!</v>
      </c>
      <c r="E296" s="140" t="e">
        <f>#REF!</f>
        <v>#REF!</v>
      </c>
      <c r="F296" s="181" t="e">
        <f>#REF!</f>
        <v>#REF!</v>
      </c>
      <c r="G296" s="138" t="e">
        <f>#REF!</f>
        <v>#REF!</v>
      </c>
      <c r="H296" s="137" t="s">
        <v>216</v>
      </c>
      <c r="I296" s="143"/>
      <c r="J296" s="137" t="str">
        <f>'YARIŞMA BİLGİLERİ'!$F$21</f>
        <v>Bayanlar</v>
      </c>
      <c r="K296" s="140" t="str">
        <f t="shared" si="4"/>
        <v>ISPARTA-Türkiye Üniversiteler Atletizm Şampiyonası</v>
      </c>
      <c r="L296" s="141" t="e">
        <f>#REF!</f>
        <v>#REF!</v>
      </c>
      <c r="M296" s="141" t="s">
        <v>224</v>
      </c>
    </row>
    <row r="297" spans="1:13" s="253" customFormat="1" ht="28.5" customHeight="1">
      <c r="A297" s="135">
        <v>685</v>
      </c>
      <c r="B297" s="145" t="s">
        <v>216</v>
      </c>
      <c r="C297" s="136" t="e">
        <f>#REF!</f>
        <v>#REF!</v>
      </c>
      <c r="D297" s="140" t="e">
        <f>#REF!</f>
        <v>#REF!</v>
      </c>
      <c r="E297" s="140" t="e">
        <f>#REF!</f>
        <v>#REF!</v>
      </c>
      <c r="F297" s="181" t="e">
        <f>#REF!</f>
        <v>#REF!</v>
      </c>
      <c r="G297" s="138" t="e">
        <f>#REF!</f>
        <v>#REF!</v>
      </c>
      <c r="H297" s="137" t="s">
        <v>216</v>
      </c>
      <c r="I297" s="143"/>
      <c r="J297" s="137" t="str">
        <f>'YARIŞMA BİLGİLERİ'!$F$21</f>
        <v>Bayanlar</v>
      </c>
      <c r="K297" s="140" t="str">
        <f t="shared" si="4"/>
        <v>ISPARTA-Türkiye Üniversiteler Atletizm Şampiyonası</v>
      </c>
      <c r="L297" s="141" t="e">
        <f>#REF!</f>
        <v>#REF!</v>
      </c>
      <c r="M297" s="141" t="s">
        <v>224</v>
      </c>
    </row>
    <row r="298" spans="1:13" s="253" customFormat="1" ht="28.5" customHeight="1">
      <c r="A298" s="135">
        <v>686</v>
      </c>
      <c r="B298" s="145" t="s">
        <v>216</v>
      </c>
      <c r="C298" s="136" t="e">
        <f>#REF!</f>
        <v>#REF!</v>
      </c>
      <c r="D298" s="140" t="e">
        <f>#REF!</f>
        <v>#REF!</v>
      </c>
      <c r="E298" s="140" t="e">
        <f>#REF!</f>
        <v>#REF!</v>
      </c>
      <c r="F298" s="181" t="e">
        <f>#REF!</f>
        <v>#REF!</v>
      </c>
      <c r="G298" s="138" t="e">
        <f>#REF!</f>
        <v>#REF!</v>
      </c>
      <c r="H298" s="137" t="s">
        <v>216</v>
      </c>
      <c r="I298" s="143"/>
      <c r="J298" s="137" t="str">
        <f>'YARIŞMA BİLGİLERİ'!$F$21</f>
        <v>Bayanlar</v>
      </c>
      <c r="K298" s="140" t="str">
        <f t="shared" si="4"/>
        <v>ISPARTA-Türkiye Üniversiteler Atletizm Şampiyonası</v>
      </c>
      <c r="L298" s="141" t="e">
        <f>#REF!</f>
        <v>#REF!</v>
      </c>
      <c r="M298" s="141" t="s">
        <v>224</v>
      </c>
    </row>
    <row r="299" spans="1:13" s="253" customFormat="1" ht="28.5" customHeight="1">
      <c r="A299" s="135">
        <v>687</v>
      </c>
      <c r="B299" s="145" t="s">
        <v>216</v>
      </c>
      <c r="C299" s="136" t="e">
        <f>#REF!</f>
        <v>#REF!</v>
      </c>
      <c r="D299" s="140" t="e">
        <f>#REF!</f>
        <v>#REF!</v>
      </c>
      <c r="E299" s="140" t="e">
        <f>#REF!</f>
        <v>#REF!</v>
      </c>
      <c r="F299" s="181" t="e">
        <f>#REF!</f>
        <v>#REF!</v>
      </c>
      <c r="G299" s="138" t="e">
        <f>#REF!</f>
        <v>#REF!</v>
      </c>
      <c r="H299" s="137" t="s">
        <v>216</v>
      </c>
      <c r="I299" s="143"/>
      <c r="J299" s="137" t="str">
        <f>'YARIŞMA BİLGİLERİ'!$F$21</f>
        <v>Bayanlar</v>
      </c>
      <c r="K299" s="140" t="str">
        <f t="shared" si="4"/>
        <v>ISPARTA-Türkiye Üniversiteler Atletizm Şampiyonası</v>
      </c>
      <c r="L299" s="141" t="e">
        <f>#REF!</f>
        <v>#REF!</v>
      </c>
      <c r="M299" s="141" t="s">
        <v>224</v>
      </c>
    </row>
    <row r="300" spans="1:13" s="253" customFormat="1" ht="28.5" customHeight="1">
      <c r="A300" s="135">
        <v>688</v>
      </c>
      <c r="B300" s="145" t="s">
        <v>216</v>
      </c>
      <c r="C300" s="136" t="e">
        <f>#REF!</f>
        <v>#REF!</v>
      </c>
      <c r="D300" s="140" t="e">
        <f>#REF!</f>
        <v>#REF!</v>
      </c>
      <c r="E300" s="140" t="e">
        <f>#REF!</f>
        <v>#REF!</v>
      </c>
      <c r="F300" s="181" t="e">
        <f>#REF!</f>
        <v>#REF!</v>
      </c>
      <c r="G300" s="138" t="e">
        <f>#REF!</f>
        <v>#REF!</v>
      </c>
      <c r="H300" s="137" t="s">
        <v>216</v>
      </c>
      <c r="I300" s="143"/>
      <c r="J300" s="137" t="str">
        <f>'YARIŞMA BİLGİLERİ'!$F$21</f>
        <v>Bayanlar</v>
      </c>
      <c r="K300" s="140" t="str">
        <f t="shared" si="4"/>
        <v>ISPARTA-Türkiye Üniversiteler Atletizm Şampiyonası</v>
      </c>
      <c r="L300" s="141" t="e">
        <f>#REF!</f>
        <v>#REF!</v>
      </c>
      <c r="M300" s="141" t="s">
        <v>224</v>
      </c>
    </row>
    <row r="301" spans="1:13" s="253" customFormat="1" ht="28.5" customHeight="1">
      <c r="A301" s="135">
        <v>689</v>
      </c>
      <c r="B301" s="145" t="s">
        <v>216</v>
      </c>
      <c r="C301" s="136" t="e">
        <f>#REF!</f>
        <v>#REF!</v>
      </c>
      <c r="D301" s="140" t="e">
        <f>#REF!</f>
        <v>#REF!</v>
      </c>
      <c r="E301" s="140" t="e">
        <f>#REF!</f>
        <v>#REF!</v>
      </c>
      <c r="F301" s="181" t="e">
        <f>#REF!</f>
        <v>#REF!</v>
      </c>
      <c r="G301" s="138" t="e">
        <f>#REF!</f>
        <v>#REF!</v>
      </c>
      <c r="H301" s="137" t="s">
        <v>216</v>
      </c>
      <c r="I301" s="143"/>
      <c r="J301" s="137" t="str">
        <f>'YARIŞMA BİLGİLERİ'!$F$21</f>
        <v>Bayanlar</v>
      </c>
      <c r="K301" s="140" t="str">
        <f t="shared" si="4"/>
        <v>ISPARTA-Türkiye Üniversiteler Atletizm Şampiyonası</v>
      </c>
      <c r="L301" s="141" t="e">
        <f>#REF!</f>
        <v>#REF!</v>
      </c>
      <c r="M301" s="141" t="s">
        <v>224</v>
      </c>
    </row>
    <row r="302" spans="1:13" ht="24.75" customHeight="1">
      <c r="A302" s="135">
        <v>690</v>
      </c>
      <c r="B302" s="205" t="s">
        <v>221</v>
      </c>
      <c r="C302" s="207" t="e">
        <f>#REF!</f>
        <v>#REF!</v>
      </c>
      <c r="D302" s="209" t="e">
        <f>#REF!</f>
        <v>#REF!</v>
      </c>
      <c r="E302" s="209" t="e">
        <f>#REF!</f>
        <v>#REF!</v>
      </c>
      <c r="F302" s="210" t="e">
        <f>#REF!</f>
        <v>#REF!</v>
      </c>
      <c r="G302" s="208" t="e">
        <f>#REF!</f>
        <v>#REF!</v>
      </c>
      <c r="H302" s="143" t="s">
        <v>213</v>
      </c>
      <c r="I302" s="250"/>
      <c r="J302" s="137" t="str">
        <f>'YARIŞMA BİLGİLERİ'!$F$21</f>
        <v>Bayanlar</v>
      </c>
      <c r="K302" s="251" t="str">
        <f t="shared" si="4"/>
        <v>ISPARTA-Türkiye Üniversiteler Atletizm Şampiyonası</v>
      </c>
      <c r="L302" s="141" t="e">
        <f>#REF!</f>
        <v>#REF!</v>
      </c>
      <c r="M302" s="141" t="s">
        <v>224</v>
      </c>
    </row>
    <row r="303" spans="1:13" ht="24.75" customHeight="1">
      <c r="A303" s="135">
        <v>691</v>
      </c>
      <c r="B303" s="205" t="s">
        <v>221</v>
      </c>
      <c r="C303" s="207" t="e">
        <f>#REF!</f>
        <v>#REF!</v>
      </c>
      <c r="D303" s="209" t="e">
        <f>#REF!</f>
        <v>#REF!</v>
      </c>
      <c r="E303" s="209" t="e">
        <f>#REF!</f>
        <v>#REF!</v>
      </c>
      <c r="F303" s="210" t="e">
        <f>#REF!</f>
        <v>#REF!</v>
      </c>
      <c r="G303" s="208" t="e">
        <f>#REF!</f>
        <v>#REF!</v>
      </c>
      <c r="H303" s="143" t="s">
        <v>213</v>
      </c>
      <c r="I303" s="250"/>
      <c r="J303" s="137" t="str">
        <f>'YARIŞMA BİLGİLERİ'!$F$21</f>
        <v>Bayanlar</v>
      </c>
      <c r="K303" s="251" t="str">
        <f t="shared" si="4"/>
        <v>ISPARTA-Türkiye Üniversiteler Atletizm Şampiyonası</v>
      </c>
      <c r="L303" s="141" t="e">
        <f>#REF!</f>
        <v>#REF!</v>
      </c>
      <c r="M303" s="141" t="s">
        <v>224</v>
      </c>
    </row>
    <row r="304" spans="1:13" ht="24.75" customHeight="1">
      <c r="A304" s="135">
        <v>692</v>
      </c>
      <c r="B304" s="205" t="s">
        <v>221</v>
      </c>
      <c r="C304" s="207" t="e">
        <f>#REF!</f>
        <v>#REF!</v>
      </c>
      <c r="D304" s="209" t="e">
        <f>#REF!</f>
        <v>#REF!</v>
      </c>
      <c r="E304" s="209" t="e">
        <f>#REF!</f>
        <v>#REF!</v>
      </c>
      <c r="F304" s="210" t="e">
        <f>#REF!</f>
        <v>#REF!</v>
      </c>
      <c r="G304" s="208" t="e">
        <f>#REF!</f>
        <v>#REF!</v>
      </c>
      <c r="H304" s="143" t="s">
        <v>213</v>
      </c>
      <c r="I304" s="250"/>
      <c r="J304" s="137" t="str">
        <f>'YARIŞMA BİLGİLERİ'!$F$21</f>
        <v>Bayanlar</v>
      </c>
      <c r="K304" s="251" t="str">
        <f t="shared" si="4"/>
        <v>ISPARTA-Türkiye Üniversiteler Atletizm Şampiyonası</v>
      </c>
      <c r="L304" s="141" t="e">
        <f>#REF!</f>
        <v>#REF!</v>
      </c>
      <c r="M304" s="141" t="s">
        <v>224</v>
      </c>
    </row>
    <row r="305" spans="1:13" ht="24.75" customHeight="1">
      <c r="A305" s="135">
        <v>693</v>
      </c>
      <c r="B305" s="205" t="s">
        <v>221</v>
      </c>
      <c r="C305" s="207" t="e">
        <f>#REF!</f>
        <v>#REF!</v>
      </c>
      <c r="D305" s="209" t="e">
        <f>#REF!</f>
        <v>#REF!</v>
      </c>
      <c r="E305" s="209" t="e">
        <f>#REF!</f>
        <v>#REF!</v>
      </c>
      <c r="F305" s="210" t="e">
        <f>#REF!</f>
        <v>#REF!</v>
      </c>
      <c r="G305" s="208" t="e">
        <f>#REF!</f>
        <v>#REF!</v>
      </c>
      <c r="H305" s="143" t="s">
        <v>213</v>
      </c>
      <c r="I305" s="250"/>
      <c r="J305" s="137" t="str">
        <f>'YARIŞMA BİLGİLERİ'!$F$21</f>
        <v>Bayanlar</v>
      </c>
      <c r="K305" s="251" t="str">
        <f t="shared" si="4"/>
        <v>ISPARTA-Türkiye Üniversiteler Atletizm Şampiyonası</v>
      </c>
      <c r="L305" s="141" t="e">
        <f>#REF!</f>
        <v>#REF!</v>
      </c>
      <c r="M305" s="141" t="s">
        <v>224</v>
      </c>
    </row>
    <row r="306" spans="1:13" ht="24.75" customHeight="1">
      <c r="A306" s="135">
        <v>694</v>
      </c>
      <c r="B306" s="205" t="s">
        <v>221</v>
      </c>
      <c r="C306" s="207" t="e">
        <f>#REF!</f>
        <v>#REF!</v>
      </c>
      <c r="D306" s="209" t="e">
        <f>#REF!</f>
        <v>#REF!</v>
      </c>
      <c r="E306" s="209" t="e">
        <f>#REF!</f>
        <v>#REF!</v>
      </c>
      <c r="F306" s="210" t="e">
        <f>#REF!</f>
        <v>#REF!</v>
      </c>
      <c r="G306" s="208" t="e">
        <f>#REF!</f>
        <v>#REF!</v>
      </c>
      <c r="H306" s="143" t="s">
        <v>213</v>
      </c>
      <c r="I306" s="250"/>
      <c r="J306" s="137" t="str">
        <f>'YARIŞMA BİLGİLERİ'!$F$21</f>
        <v>Bayanlar</v>
      </c>
      <c r="K306" s="251" t="str">
        <f t="shared" si="4"/>
        <v>ISPARTA-Türkiye Üniversiteler Atletizm Şampiyonası</v>
      </c>
      <c r="L306" s="141" t="e">
        <f>#REF!</f>
        <v>#REF!</v>
      </c>
      <c r="M306" s="141" t="s">
        <v>224</v>
      </c>
    </row>
    <row r="307" spans="1:13" ht="24.75" customHeight="1">
      <c r="A307" s="135">
        <v>695</v>
      </c>
      <c r="B307" s="205" t="s">
        <v>221</v>
      </c>
      <c r="C307" s="207" t="e">
        <f>#REF!</f>
        <v>#REF!</v>
      </c>
      <c r="D307" s="209" t="e">
        <f>#REF!</f>
        <v>#REF!</v>
      </c>
      <c r="E307" s="209" t="e">
        <f>#REF!</f>
        <v>#REF!</v>
      </c>
      <c r="F307" s="210" t="e">
        <f>#REF!</f>
        <v>#REF!</v>
      </c>
      <c r="G307" s="208" t="e">
        <f>#REF!</f>
        <v>#REF!</v>
      </c>
      <c r="H307" s="143" t="s">
        <v>213</v>
      </c>
      <c r="I307" s="250"/>
      <c r="J307" s="137" t="str">
        <f>'YARIŞMA BİLGİLERİ'!$F$21</f>
        <v>Bayanlar</v>
      </c>
      <c r="K307" s="251" t="str">
        <f t="shared" si="4"/>
        <v>ISPARTA-Türkiye Üniversiteler Atletizm Şampiyonası</v>
      </c>
      <c r="L307" s="141" t="e">
        <f>#REF!</f>
        <v>#REF!</v>
      </c>
      <c r="M307" s="141" t="s">
        <v>224</v>
      </c>
    </row>
    <row r="308" spans="1:13" ht="24.75" customHeight="1">
      <c r="A308" s="135">
        <v>696</v>
      </c>
      <c r="B308" s="205" t="s">
        <v>221</v>
      </c>
      <c r="C308" s="207" t="e">
        <f>#REF!</f>
        <v>#REF!</v>
      </c>
      <c r="D308" s="209" t="e">
        <f>#REF!</f>
        <v>#REF!</v>
      </c>
      <c r="E308" s="209" t="e">
        <f>#REF!</f>
        <v>#REF!</v>
      </c>
      <c r="F308" s="210" t="e">
        <f>#REF!</f>
        <v>#REF!</v>
      </c>
      <c r="G308" s="208" t="e">
        <f>#REF!</f>
        <v>#REF!</v>
      </c>
      <c r="H308" s="143" t="s">
        <v>213</v>
      </c>
      <c r="I308" s="250"/>
      <c r="J308" s="137" t="str">
        <f>'YARIŞMA BİLGİLERİ'!$F$21</f>
        <v>Bayanlar</v>
      </c>
      <c r="K308" s="251" t="str">
        <f t="shared" si="4"/>
        <v>ISPARTA-Türkiye Üniversiteler Atletizm Şampiyonası</v>
      </c>
      <c r="L308" s="141" t="e">
        <f>#REF!</f>
        <v>#REF!</v>
      </c>
      <c r="M308" s="141" t="s">
        <v>224</v>
      </c>
    </row>
    <row r="309" spans="1:13" ht="24.75" customHeight="1">
      <c r="A309" s="135">
        <v>697</v>
      </c>
      <c r="B309" s="205" t="s">
        <v>221</v>
      </c>
      <c r="C309" s="207" t="e">
        <f>#REF!</f>
        <v>#REF!</v>
      </c>
      <c r="D309" s="209" t="e">
        <f>#REF!</f>
        <v>#REF!</v>
      </c>
      <c r="E309" s="209" t="e">
        <f>#REF!</f>
        <v>#REF!</v>
      </c>
      <c r="F309" s="210" t="e">
        <f>#REF!</f>
        <v>#REF!</v>
      </c>
      <c r="G309" s="208" t="e">
        <f>#REF!</f>
        <v>#REF!</v>
      </c>
      <c r="H309" s="143" t="s">
        <v>213</v>
      </c>
      <c r="I309" s="250"/>
      <c r="J309" s="137" t="str">
        <f>'YARIŞMA BİLGİLERİ'!$F$21</f>
        <v>Bayanlar</v>
      </c>
      <c r="K309" s="251" t="str">
        <f t="shared" si="4"/>
        <v>ISPARTA-Türkiye Üniversiteler Atletizm Şampiyonası</v>
      </c>
      <c r="L309" s="141" t="e">
        <f>#REF!</f>
        <v>#REF!</v>
      </c>
      <c r="M309" s="141" t="s">
        <v>224</v>
      </c>
    </row>
    <row r="310" spans="1:13" ht="24.75" customHeight="1">
      <c r="A310" s="135">
        <v>698</v>
      </c>
      <c r="B310" s="205" t="s">
        <v>221</v>
      </c>
      <c r="C310" s="207" t="e">
        <f>#REF!</f>
        <v>#REF!</v>
      </c>
      <c r="D310" s="209" t="e">
        <f>#REF!</f>
        <v>#REF!</v>
      </c>
      <c r="E310" s="209" t="e">
        <f>#REF!</f>
        <v>#REF!</v>
      </c>
      <c r="F310" s="210" t="e">
        <f>#REF!</f>
        <v>#REF!</v>
      </c>
      <c r="G310" s="208" t="e">
        <f>#REF!</f>
        <v>#REF!</v>
      </c>
      <c r="H310" s="143" t="s">
        <v>213</v>
      </c>
      <c r="I310" s="250"/>
      <c r="J310" s="137" t="str">
        <f>'YARIŞMA BİLGİLERİ'!$F$21</f>
        <v>Bayanlar</v>
      </c>
      <c r="K310" s="251" t="str">
        <f t="shared" si="4"/>
        <v>ISPARTA-Türkiye Üniversiteler Atletizm Şampiyonası</v>
      </c>
      <c r="L310" s="141" t="e">
        <f>#REF!</f>
        <v>#REF!</v>
      </c>
      <c r="M310" s="141" t="s">
        <v>224</v>
      </c>
    </row>
    <row r="311" spans="1:13" ht="24.75" customHeight="1">
      <c r="A311" s="135">
        <v>699</v>
      </c>
      <c r="B311" s="205" t="s">
        <v>221</v>
      </c>
      <c r="C311" s="207" t="e">
        <f>#REF!</f>
        <v>#REF!</v>
      </c>
      <c r="D311" s="209" t="e">
        <f>#REF!</f>
        <v>#REF!</v>
      </c>
      <c r="E311" s="209" t="e">
        <f>#REF!</f>
        <v>#REF!</v>
      </c>
      <c r="F311" s="210" t="e">
        <f>#REF!</f>
        <v>#REF!</v>
      </c>
      <c r="G311" s="208" t="e">
        <f>#REF!</f>
        <v>#REF!</v>
      </c>
      <c r="H311" s="143" t="s">
        <v>213</v>
      </c>
      <c r="I311" s="250"/>
      <c r="J311" s="137" t="str">
        <f>'YARIŞMA BİLGİLERİ'!$F$21</f>
        <v>Bayanlar</v>
      </c>
      <c r="K311" s="251" t="str">
        <f t="shared" si="4"/>
        <v>ISPARTA-Türkiye Üniversiteler Atletizm Şampiyonası</v>
      </c>
      <c r="L311" s="141" t="e">
        <f>#REF!</f>
        <v>#REF!</v>
      </c>
      <c r="M311" s="141" t="s">
        <v>224</v>
      </c>
    </row>
    <row r="312" spans="1:13" ht="24.75" customHeight="1">
      <c r="A312" s="135">
        <v>700</v>
      </c>
      <c r="B312" s="205" t="s">
        <v>221</v>
      </c>
      <c r="C312" s="207" t="e">
        <f>#REF!</f>
        <v>#REF!</v>
      </c>
      <c r="D312" s="209" t="e">
        <f>#REF!</f>
        <v>#REF!</v>
      </c>
      <c r="E312" s="209" t="e">
        <f>#REF!</f>
        <v>#REF!</v>
      </c>
      <c r="F312" s="210" t="e">
        <f>#REF!</f>
        <v>#REF!</v>
      </c>
      <c r="G312" s="208" t="e">
        <f>#REF!</f>
        <v>#REF!</v>
      </c>
      <c r="H312" s="143" t="s">
        <v>213</v>
      </c>
      <c r="I312" s="250"/>
      <c r="J312" s="137" t="str">
        <f>'YARIŞMA BİLGİLERİ'!$F$21</f>
        <v>Bayanlar</v>
      </c>
      <c r="K312" s="251" t="str">
        <f t="shared" si="4"/>
        <v>ISPARTA-Türkiye Üniversiteler Atletizm Şampiyonası</v>
      </c>
      <c r="L312" s="141" t="e">
        <f>#REF!</f>
        <v>#REF!</v>
      </c>
      <c r="M312" s="141" t="s">
        <v>224</v>
      </c>
    </row>
    <row r="313" spans="1:13" ht="24.75" customHeight="1">
      <c r="A313" s="135">
        <v>701</v>
      </c>
      <c r="B313" s="205" t="s">
        <v>221</v>
      </c>
      <c r="C313" s="207" t="e">
        <f>#REF!</f>
        <v>#REF!</v>
      </c>
      <c r="D313" s="209" t="e">
        <f>#REF!</f>
        <v>#REF!</v>
      </c>
      <c r="E313" s="209" t="e">
        <f>#REF!</f>
        <v>#REF!</v>
      </c>
      <c r="F313" s="210" t="e">
        <f>#REF!</f>
        <v>#REF!</v>
      </c>
      <c r="G313" s="208" t="e">
        <f>#REF!</f>
        <v>#REF!</v>
      </c>
      <c r="H313" s="143" t="s">
        <v>213</v>
      </c>
      <c r="I313" s="250"/>
      <c r="J313" s="137" t="str">
        <f>'YARIŞMA BİLGİLERİ'!$F$21</f>
        <v>Bayanlar</v>
      </c>
      <c r="K313" s="251" t="str">
        <f t="shared" si="4"/>
        <v>ISPARTA-Türkiye Üniversiteler Atletizm Şampiyonası</v>
      </c>
      <c r="L313" s="141" t="e">
        <f>#REF!</f>
        <v>#REF!</v>
      </c>
      <c r="M313" s="141" t="s">
        <v>224</v>
      </c>
    </row>
    <row r="314" spans="1:13" ht="24.75" customHeight="1">
      <c r="A314" s="135">
        <v>702</v>
      </c>
      <c r="B314" s="205" t="s">
        <v>221</v>
      </c>
      <c r="C314" s="207" t="e">
        <f>#REF!</f>
        <v>#REF!</v>
      </c>
      <c r="D314" s="209" t="e">
        <f>#REF!</f>
        <v>#REF!</v>
      </c>
      <c r="E314" s="209" t="e">
        <f>#REF!</f>
        <v>#REF!</v>
      </c>
      <c r="F314" s="210" t="e">
        <f>#REF!</f>
        <v>#REF!</v>
      </c>
      <c r="G314" s="208" t="e">
        <f>#REF!</f>
        <v>#REF!</v>
      </c>
      <c r="H314" s="143" t="s">
        <v>213</v>
      </c>
      <c r="I314" s="250"/>
      <c r="J314" s="137" t="str">
        <f>'YARIŞMA BİLGİLERİ'!$F$21</f>
        <v>Bayanlar</v>
      </c>
      <c r="K314" s="251" t="str">
        <f t="shared" si="4"/>
        <v>ISPARTA-Türkiye Üniversiteler Atletizm Şampiyonası</v>
      </c>
      <c r="L314" s="141" t="e">
        <f>#REF!</f>
        <v>#REF!</v>
      </c>
      <c r="M314" s="141" t="s">
        <v>224</v>
      </c>
    </row>
    <row r="315" spans="1:13" ht="24.75" customHeight="1">
      <c r="A315" s="135">
        <v>737</v>
      </c>
      <c r="B315" s="205" t="s">
        <v>221</v>
      </c>
      <c r="C315" s="207" t="e">
        <f>#REF!</f>
        <v>#REF!</v>
      </c>
      <c r="D315" s="209" t="e">
        <f>#REF!</f>
        <v>#REF!</v>
      </c>
      <c r="E315" s="209" t="e">
        <f>#REF!</f>
        <v>#REF!</v>
      </c>
      <c r="F315" s="210" t="e">
        <f>#REF!</f>
        <v>#REF!</v>
      </c>
      <c r="G315" s="208" t="e">
        <f>#REF!</f>
        <v>#REF!</v>
      </c>
      <c r="H315" s="143" t="s">
        <v>213</v>
      </c>
      <c r="I315" s="250"/>
      <c r="J315" s="137" t="str">
        <f>'YARIŞMA BİLGİLERİ'!$F$21</f>
        <v>Bayanlar</v>
      </c>
      <c r="K315" s="251" t="str">
        <f t="shared" si="4"/>
        <v>ISPARTA-Türkiye Üniversiteler Atletizm Şampiyonası</v>
      </c>
      <c r="L315" s="141" t="e">
        <f>#REF!</f>
        <v>#REF!</v>
      </c>
      <c r="M315" s="141" t="s">
        <v>224</v>
      </c>
    </row>
    <row r="316" spans="1:13" ht="24.75" customHeight="1">
      <c r="A316" s="135">
        <v>738</v>
      </c>
      <c r="B316" s="205" t="s">
        <v>221</v>
      </c>
      <c r="C316" s="207" t="e">
        <f>#REF!</f>
        <v>#REF!</v>
      </c>
      <c r="D316" s="209" t="e">
        <f>#REF!</f>
        <v>#REF!</v>
      </c>
      <c r="E316" s="209" t="e">
        <f>#REF!</f>
        <v>#REF!</v>
      </c>
      <c r="F316" s="210" t="e">
        <f>#REF!</f>
        <v>#REF!</v>
      </c>
      <c r="G316" s="208" t="e">
        <f>#REF!</f>
        <v>#REF!</v>
      </c>
      <c r="H316" s="143" t="s">
        <v>213</v>
      </c>
      <c r="I316" s="250"/>
      <c r="J316" s="137" t="str">
        <f>'YARIŞMA BİLGİLERİ'!$F$21</f>
        <v>Bayanlar</v>
      </c>
      <c r="K316" s="251" t="str">
        <f t="shared" si="4"/>
        <v>ISPARTA-Türkiye Üniversiteler Atletizm Şampiyonası</v>
      </c>
      <c r="L316" s="141" t="e">
        <f>#REF!</f>
        <v>#REF!</v>
      </c>
      <c r="M316" s="141" t="s">
        <v>224</v>
      </c>
    </row>
    <row r="317" spans="1:13" ht="24.75" customHeight="1">
      <c r="A317" s="135">
        <v>739</v>
      </c>
      <c r="B317" s="205" t="s">
        <v>221</v>
      </c>
      <c r="C317" s="207" t="e">
        <f>#REF!</f>
        <v>#REF!</v>
      </c>
      <c r="D317" s="209" t="e">
        <f>#REF!</f>
        <v>#REF!</v>
      </c>
      <c r="E317" s="209" t="e">
        <f>#REF!</f>
        <v>#REF!</v>
      </c>
      <c r="F317" s="210" t="e">
        <f>#REF!</f>
        <v>#REF!</v>
      </c>
      <c r="G317" s="208" t="e">
        <f>#REF!</f>
        <v>#REF!</v>
      </c>
      <c r="H317" s="143" t="s">
        <v>213</v>
      </c>
      <c r="I317" s="250"/>
      <c r="J317" s="137" t="str">
        <f>'YARIŞMA BİLGİLERİ'!$F$21</f>
        <v>Bayanlar</v>
      </c>
      <c r="K317" s="251" t="str">
        <f t="shared" si="4"/>
        <v>ISPARTA-Türkiye Üniversiteler Atletizm Şampiyonası</v>
      </c>
      <c r="L317" s="141" t="e">
        <f>#REF!</f>
        <v>#REF!</v>
      </c>
      <c r="M317" s="141" t="s">
        <v>224</v>
      </c>
    </row>
    <row r="318" spans="1:13" ht="24.75" customHeight="1">
      <c r="A318" s="135">
        <v>740</v>
      </c>
      <c r="B318" s="205" t="s">
        <v>221</v>
      </c>
      <c r="C318" s="207" t="e">
        <f>#REF!</f>
        <v>#REF!</v>
      </c>
      <c r="D318" s="209" t="e">
        <f>#REF!</f>
        <v>#REF!</v>
      </c>
      <c r="E318" s="209" t="e">
        <f>#REF!</f>
        <v>#REF!</v>
      </c>
      <c r="F318" s="210" t="e">
        <f>#REF!</f>
        <v>#REF!</v>
      </c>
      <c r="G318" s="208" t="e">
        <f>#REF!</f>
        <v>#REF!</v>
      </c>
      <c r="H318" s="143" t="s">
        <v>213</v>
      </c>
      <c r="I318" s="250"/>
      <c r="J318" s="137" t="str">
        <f>'YARIŞMA BİLGİLERİ'!$F$21</f>
        <v>Bayanlar</v>
      </c>
      <c r="K318" s="251" t="str">
        <f t="shared" si="4"/>
        <v>ISPARTA-Türkiye Üniversiteler Atletizm Şampiyonası</v>
      </c>
      <c r="L318" s="141" t="e">
        <f>#REF!</f>
        <v>#REF!</v>
      </c>
      <c r="M318" s="141" t="s">
        <v>224</v>
      </c>
    </row>
    <row r="319" spans="1:13" ht="24.75" customHeight="1">
      <c r="A319" s="135">
        <v>741</v>
      </c>
      <c r="B319" s="205" t="s">
        <v>221</v>
      </c>
      <c r="C319" s="207" t="e">
        <f>#REF!</f>
        <v>#REF!</v>
      </c>
      <c r="D319" s="209" t="e">
        <f>#REF!</f>
        <v>#REF!</v>
      </c>
      <c r="E319" s="209" t="e">
        <f>#REF!</f>
        <v>#REF!</v>
      </c>
      <c r="F319" s="210" t="e">
        <f>#REF!</f>
        <v>#REF!</v>
      </c>
      <c r="G319" s="208" t="e">
        <f>#REF!</f>
        <v>#REF!</v>
      </c>
      <c r="H319" s="143" t="s">
        <v>213</v>
      </c>
      <c r="I319" s="250"/>
      <c r="J319" s="137" t="str">
        <f>'YARIŞMA BİLGİLERİ'!$F$21</f>
        <v>Bayanlar</v>
      </c>
      <c r="K319" s="251" t="str">
        <f t="shared" si="4"/>
        <v>ISPARTA-Türkiye Üniversiteler Atletizm Şampiyonası</v>
      </c>
      <c r="L319" s="141" t="e">
        <f>#REF!</f>
        <v>#REF!</v>
      </c>
      <c r="M319" s="141" t="s">
        <v>224</v>
      </c>
    </row>
    <row r="320" spans="1:13" ht="24.75" customHeight="1">
      <c r="A320" s="135">
        <v>742</v>
      </c>
      <c r="B320" s="205" t="s">
        <v>221</v>
      </c>
      <c r="C320" s="207" t="e">
        <f>#REF!</f>
        <v>#REF!</v>
      </c>
      <c r="D320" s="209" t="e">
        <f>#REF!</f>
        <v>#REF!</v>
      </c>
      <c r="E320" s="209" t="e">
        <f>#REF!</f>
        <v>#REF!</v>
      </c>
      <c r="F320" s="210" t="e">
        <f>#REF!</f>
        <v>#REF!</v>
      </c>
      <c r="G320" s="208" t="e">
        <f>#REF!</f>
        <v>#REF!</v>
      </c>
      <c r="H320" s="143" t="s">
        <v>213</v>
      </c>
      <c r="I320" s="250"/>
      <c r="J320" s="137" t="str">
        <f>'YARIŞMA BİLGİLERİ'!$F$21</f>
        <v>Bayanlar</v>
      </c>
      <c r="K320" s="251" t="str">
        <f t="shared" si="4"/>
        <v>ISPARTA-Türkiye Üniversiteler Atletizm Şampiyonası</v>
      </c>
      <c r="L320" s="141" t="e">
        <f>#REF!</f>
        <v>#REF!</v>
      </c>
      <c r="M320" s="141" t="s">
        <v>224</v>
      </c>
    </row>
    <row r="321" spans="1:13" ht="24.75" customHeight="1">
      <c r="A321" s="135">
        <v>743</v>
      </c>
      <c r="B321" s="205" t="s">
        <v>221</v>
      </c>
      <c r="C321" s="207" t="e">
        <f>#REF!</f>
        <v>#REF!</v>
      </c>
      <c r="D321" s="209" t="e">
        <f>#REF!</f>
        <v>#REF!</v>
      </c>
      <c r="E321" s="209" t="e">
        <f>#REF!</f>
        <v>#REF!</v>
      </c>
      <c r="F321" s="210" t="e">
        <f>#REF!</f>
        <v>#REF!</v>
      </c>
      <c r="G321" s="208" t="e">
        <f>#REF!</f>
        <v>#REF!</v>
      </c>
      <c r="H321" s="143" t="s">
        <v>213</v>
      </c>
      <c r="I321" s="250"/>
      <c r="J321" s="137" t="str">
        <f>'YARIŞMA BİLGİLERİ'!$F$21</f>
        <v>Bayanlar</v>
      </c>
      <c r="K321" s="251" t="str">
        <f t="shared" si="4"/>
        <v>ISPARTA-Türkiye Üniversiteler Atletizm Şampiyonası</v>
      </c>
      <c r="L321" s="141" t="e">
        <f>#REF!</f>
        <v>#REF!</v>
      </c>
      <c r="M321" s="141" t="s">
        <v>224</v>
      </c>
    </row>
    <row r="322" spans="1:13" ht="24.75" customHeight="1">
      <c r="A322" s="135">
        <v>744</v>
      </c>
      <c r="B322" s="205" t="s">
        <v>221</v>
      </c>
      <c r="C322" s="207" t="e">
        <f>#REF!</f>
        <v>#REF!</v>
      </c>
      <c r="D322" s="209" t="e">
        <f>#REF!</f>
        <v>#REF!</v>
      </c>
      <c r="E322" s="209" t="e">
        <f>#REF!</f>
        <v>#REF!</v>
      </c>
      <c r="F322" s="210" t="e">
        <f>#REF!</f>
        <v>#REF!</v>
      </c>
      <c r="G322" s="208" t="e">
        <f>#REF!</f>
        <v>#REF!</v>
      </c>
      <c r="H322" s="143" t="s">
        <v>213</v>
      </c>
      <c r="I322" s="250"/>
      <c r="J322" s="137" t="str">
        <f>'YARIŞMA BİLGİLERİ'!$F$21</f>
        <v>Bayanlar</v>
      </c>
      <c r="K322" s="251" t="str">
        <f t="shared" si="4"/>
        <v>ISPARTA-Türkiye Üniversiteler Atletizm Şampiyonası</v>
      </c>
      <c r="L322" s="141" t="e">
        <f>#REF!</f>
        <v>#REF!</v>
      </c>
      <c r="M322" s="141" t="s">
        <v>224</v>
      </c>
    </row>
    <row r="323" spans="1:13" ht="24.75" customHeight="1">
      <c r="A323" s="135">
        <v>745</v>
      </c>
      <c r="B323" s="205" t="s">
        <v>221</v>
      </c>
      <c r="C323" s="207" t="e">
        <f>#REF!</f>
        <v>#REF!</v>
      </c>
      <c r="D323" s="209" t="e">
        <f>#REF!</f>
        <v>#REF!</v>
      </c>
      <c r="E323" s="209" t="e">
        <f>#REF!</f>
        <v>#REF!</v>
      </c>
      <c r="F323" s="210" t="e">
        <f>#REF!</f>
        <v>#REF!</v>
      </c>
      <c r="G323" s="208" t="e">
        <f>#REF!</f>
        <v>#REF!</v>
      </c>
      <c r="H323" s="143" t="s">
        <v>213</v>
      </c>
      <c r="I323" s="250"/>
      <c r="J323" s="137" t="str">
        <f>'YARIŞMA BİLGİLERİ'!$F$21</f>
        <v>Bayanlar</v>
      </c>
      <c r="K323" s="251" t="str">
        <f t="shared" ref="K323:K386" si="5">CONCATENATE(K$1,"-",A$1)</f>
        <v>ISPARTA-Türkiye Üniversiteler Atletizm Şampiyonası</v>
      </c>
      <c r="L323" s="141" t="e">
        <f>#REF!</f>
        <v>#REF!</v>
      </c>
      <c r="M323" s="141" t="s">
        <v>224</v>
      </c>
    </row>
    <row r="324" spans="1:13" ht="24.75" customHeight="1">
      <c r="A324" s="135">
        <v>746</v>
      </c>
      <c r="B324" s="205" t="s">
        <v>221</v>
      </c>
      <c r="C324" s="207" t="e">
        <f>#REF!</f>
        <v>#REF!</v>
      </c>
      <c r="D324" s="209" t="e">
        <f>#REF!</f>
        <v>#REF!</v>
      </c>
      <c r="E324" s="209" t="e">
        <f>#REF!</f>
        <v>#REF!</v>
      </c>
      <c r="F324" s="210" t="e">
        <f>#REF!</f>
        <v>#REF!</v>
      </c>
      <c r="G324" s="208" t="e">
        <f>#REF!</f>
        <v>#REF!</v>
      </c>
      <c r="H324" s="143" t="s">
        <v>213</v>
      </c>
      <c r="I324" s="250"/>
      <c r="J324" s="137" t="str">
        <f>'YARIŞMA BİLGİLERİ'!$F$21</f>
        <v>Bayanlar</v>
      </c>
      <c r="K324" s="251" t="str">
        <f t="shared" si="5"/>
        <v>ISPARTA-Türkiye Üniversiteler Atletizm Şampiyonası</v>
      </c>
      <c r="L324" s="141" t="e">
        <f>#REF!</f>
        <v>#REF!</v>
      </c>
      <c r="M324" s="141" t="s">
        <v>224</v>
      </c>
    </row>
    <row r="325" spans="1:13" ht="24.75" customHeight="1">
      <c r="A325" s="135">
        <v>747</v>
      </c>
      <c r="B325" s="205" t="s">
        <v>221</v>
      </c>
      <c r="C325" s="207" t="e">
        <f>#REF!</f>
        <v>#REF!</v>
      </c>
      <c r="D325" s="209" t="e">
        <f>#REF!</f>
        <v>#REF!</v>
      </c>
      <c r="E325" s="209" t="e">
        <f>#REF!</f>
        <v>#REF!</v>
      </c>
      <c r="F325" s="210" t="e">
        <f>#REF!</f>
        <v>#REF!</v>
      </c>
      <c r="G325" s="208" t="e">
        <f>#REF!</f>
        <v>#REF!</v>
      </c>
      <c r="H325" s="143" t="s">
        <v>213</v>
      </c>
      <c r="I325" s="250"/>
      <c r="J325" s="137" t="str">
        <f>'YARIŞMA BİLGİLERİ'!$F$21</f>
        <v>Bayanlar</v>
      </c>
      <c r="K325" s="251" t="str">
        <f t="shared" si="5"/>
        <v>ISPARTA-Türkiye Üniversiteler Atletizm Şampiyonası</v>
      </c>
      <c r="L325" s="141" t="e">
        <f>#REF!</f>
        <v>#REF!</v>
      </c>
      <c r="M325" s="141" t="s">
        <v>224</v>
      </c>
    </row>
    <row r="326" spans="1:13" ht="24.75" customHeight="1">
      <c r="A326" s="135">
        <v>748</v>
      </c>
      <c r="B326" s="205" t="s">
        <v>221</v>
      </c>
      <c r="C326" s="207" t="e">
        <f>#REF!</f>
        <v>#REF!</v>
      </c>
      <c r="D326" s="209" t="e">
        <f>#REF!</f>
        <v>#REF!</v>
      </c>
      <c r="E326" s="209" t="e">
        <f>#REF!</f>
        <v>#REF!</v>
      </c>
      <c r="F326" s="210" t="e">
        <f>#REF!</f>
        <v>#REF!</v>
      </c>
      <c r="G326" s="208" t="e">
        <f>#REF!</f>
        <v>#REF!</v>
      </c>
      <c r="H326" s="143" t="s">
        <v>213</v>
      </c>
      <c r="I326" s="250"/>
      <c r="J326" s="137" t="str">
        <f>'YARIŞMA BİLGİLERİ'!$F$21</f>
        <v>Bayanlar</v>
      </c>
      <c r="K326" s="251" t="str">
        <f t="shared" si="5"/>
        <v>ISPARTA-Türkiye Üniversiteler Atletizm Şampiyonası</v>
      </c>
      <c r="L326" s="141" t="e">
        <f>#REF!</f>
        <v>#REF!</v>
      </c>
      <c r="M326" s="141" t="s">
        <v>224</v>
      </c>
    </row>
    <row r="327" spans="1:13" ht="24.75" customHeight="1">
      <c r="A327" s="135">
        <v>749</v>
      </c>
      <c r="B327" s="205" t="s">
        <v>221</v>
      </c>
      <c r="C327" s="207" t="e">
        <f>#REF!</f>
        <v>#REF!</v>
      </c>
      <c r="D327" s="209" t="e">
        <f>#REF!</f>
        <v>#REF!</v>
      </c>
      <c r="E327" s="209" t="e">
        <f>#REF!</f>
        <v>#REF!</v>
      </c>
      <c r="F327" s="210" t="e">
        <f>#REF!</f>
        <v>#REF!</v>
      </c>
      <c r="G327" s="208" t="e">
        <f>#REF!</f>
        <v>#REF!</v>
      </c>
      <c r="H327" s="143" t="s">
        <v>213</v>
      </c>
      <c r="I327" s="250"/>
      <c r="J327" s="137" t="str">
        <f>'YARIŞMA BİLGİLERİ'!$F$21</f>
        <v>Bayanlar</v>
      </c>
      <c r="K327" s="251" t="str">
        <f t="shared" si="5"/>
        <v>ISPARTA-Türkiye Üniversiteler Atletizm Şampiyonası</v>
      </c>
      <c r="L327" s="141" t="e">
        <f>#REF!</f>
        <v>#REF!</v>
      </c>
      <c r="M327" s="141" t="s">
        <v>224</v>
      </c>
    </row>
    <row r="328" spans="1:13" ht="24.75" customHeight="1">
      <c r="A328" s="135">
        <v>750</v>
      </c>
      <c r="B328" s="205" t="s">
        <v>221</v>
      </c>
      <c r="C328" s="207" t="e">
        <f>#REF!</f>
        <v>#REF!</v>
      </c>
      <c r="D328" s="209" t="e">
        <f>#REF!</f>
        <v>#REF!</v>
      </c>
      <c r="E328" s="209" t="e">
        <f>#REF!</f>
        <v>#REF!</v>
      </c>
      <c r="F328" s="210" t="e">
        <f>#REF!</f>
        <v>#REF!</v>
      </c>
      <c r="G328" s="208" t="e">
        <f>#REF!</f>
        <v>#REF!</v>
      </c>
      <c r="H328" s="143" t="s">
        <v>213</v>
      </c>
      <c r="I328" s="250"/>
      <c r="J328" s="137" t="str">
        <f>'YARIŞMA BİLGİLERİ'!$F$21</f>
        <v>Bayanlar</v>
      </c>
      <c r="K328" s="251" t="str">
        <f t="shared" si="5"/>
        <v>ISPARTA-Türkiye Üniversiteler Atletizm Şampiyonası</v>
      </c>
      <c r="L328" s="141" t="e">
        <f>#REF!</f>
        <v>#REF!</v>
      </c>
      <c r="M328" s="141" t="s">
        <v>224</v>
      </c>
    </row>
    <row r="329" spans="1:13" ht="24.75" customHeight="1">
      <c r="A329" s="135">
        <v>751</v>
      </c>
      <c r="B329" s="205" t="s">
        <v>221</v>
      </c>
      <c r="C329" s="207" t="e">
        <f>#REF!</f>
        <v>#REF!</v>
      </c>
      <c r="D329" s="209" t="e">
        <f>#REF!</f>
        <v>#REF!</v>
      </c>
      <c r="E329" s="209" t="e">
        <f>#REF!</f>
        <v>#REF!</v>
      </c>
      <c r="F329" s="210" t="e">
        <f>#REF!</f>
        <v>#REF!</v>
      </c>
      <c r="G329" s="208" t="e">
        <f>#REF!</f>
        <v>#REF!</v>
      </c>
      <c r="H329" s="143" t="s">
        <v>213</v>
      </c>
      <c r="I329" s="250"/>
      <c r="J329" s="137" t="str">
        <f>'YARIŞMA BİLGİLERİ'!$F$21</f>
        <v>Bayanlar</v>
      </c>
      <c r="K329" s="251" t="str">
        <f t="shared" si="5"/>
        <v>ISPARTA-Türkiye Üniversiteler Atletizm Şampiyonası</v>
      </c>
      <c r="L329" s="141" t="e">
        <f>#REF!</f>
        <v>#REF!</v>
      </c>
      <c r="M329" s="141" t="s">
        <v>224</v>
      </c>
    </row>
    <row r="330" spans="1:13" ht="24.75" customHeight="1">
      <c r="A330" s="135">
        <v>752</v>
      </c>
      <c r="B330" s="205" t="s">
        <v>274</v>
      </c>
      <c r="C330" s="207" t="e">
        <f>#REF!</f>
        <v>#REF!</v>
      </c>
      <c r="D330" s="209" t="e">
        <f>#REF!</f>
        <v>#REF!</v>
      </c>
      <c r="E330" s="209" t="e">
        <f>#REF!</f>
        <v>#REF!</v>
      </c>
      <c r="F330" s="210" t="e">
        <f>#REF!</f>
        <v>#REF!</v>
      </c>
      <c r="G330" s="208" t="e">
        <f>#REF!</f>
        <v>#REF!</v>
      </c>
      <c r="H330" s="143" t="s">
        <v>229</v>
      </c>
      <c r="I330" s="250"/>
      <c r="J330" s="137" t="str">
        <f>'YARIŞMA BİLGİLERİ'!$F$21</f>
        <v>Bayanlar</v>
      </c>
      <c r="K330" s="251" t="str">
        <f t="shared" si="5"/>
        <v>ISPARTA-Türkiye Üniversiteler Atletizm Şampiyonası</v>
      </c>
      <c r="L330" s="141" t="e">
        <f>#REF!</f>
        <v>#REF!</v>
      </c>
      <c r="M330" s="141" t="s">
        <v>224</v>
      </c>
    </row>
    <row r="331" spans="1:13" ht="24.75" customHeight="1">
      <c r="A331" s="135">
        <v>753</v>
      </c>
      <c r="B331" s="205" t="s">
        <v>274</v>
      </c>
      <c r="C331" s="207" t="e">
        <f>#REF!</f>
        <v>#REF!</v>
      </c>
      <c r="D331" s="209" t="e">
        <f>#REF!</f>
        <v>#REF!</v>
      </c>
      <c r="E331" s="209" t="e">
        <f>#REF!</f>
        <v>#REF!</v>
      </c>
      <c r="F331" s="210" t="e">
        <f>#REF!</f>
        <v>#REF!</v>
      </c>
      <c r="G331" s="208" t="e">
        <f>#REF!</f>
        <v>#REF!</v>
      </c>
      <c r="H331" s="143" t="s">
        <v>229</v>
      </c>
      <c r="I331" s="250"/>
      <c r="J331" s="137" t="str">
        <f>'YARIŞMA BİLGİLERİ'!$F$21</f>
        <v>Bayanlar</v>
      </c>
      <c r="K331" s="251" t="str">
        <f t="shared" si="5"/>
        <v>ISPARTA-Türkiye Üniversiteler Atletizm Şampiyonası</v>
      </c>
      <c r="L331" s="141" t="e">
        <f>#REF!</f>
        <v>#REF!</v>
      </c>
      <c r="M331" s="141" t="s">
        <v>224</v>
      </c>
    </row>
    <row r="332" spans="1:13" ht="24.75" customHeight="1">
      <c r="A332" s="135">
        <v>754</v>
      </c>
      <c r="B332" s="205" t="s">
        <v>274</v>
      </c>
      <c r="C332" s="207" t="e">
        <f>#REF!</f>
        <v>#REF!</v>
      </c>
      <c r="D332" s="209" t="e">
        <f>#REF!</f>
        <v>#REF!</v>
      </c>
      <c r="E332" s="209" t="e">
        <f>#REF!</f>
        <v>#REF!</v>
      </c>
      <c r="F332" s="210" t="e">
        <f>#REF!</f>
        <v>#REF!</v>
      </c>
      <c r="G332" s="208" t="e">
        <f>#REF!</f>
        <v>#REF!</v>
      </c>
      <c r="H332" s="143" t="s">
        <v>229</v>
      </c>
      <c r="I332" s="250"/>
      <c r="J332" s="137" t="str">
        <f>'YARIŞMA BİLGİLERİ'!$F$21</f>
        <v>Bayanlar</v>
      </c>
      <c r="K332" s="251" t="str">
        <f t="shared" si="5"/>
        <v>ISPARTA-Türkiye Üniversiteler Atletizm Şampiyonası</v>
      </c>
      <c r="L332" s="141" t="e">
        <f>#REF!</f>
        <v>#REF!</v>
      </c>
      <c r="M332" s="141" t="s">
        <v>224</v>
      </c>
    </row>
    <row r="333" spans="1:13" ht="24.75" customHeight="1">
      <c r="A333" s="135">
        <v>755</v>
      </c>
      <c r="B333" s="205" t="s">
        <v>274</v>
      </c>
      <c r="C333" s="207" t="e">
        <f>#REF!</f>
        <v>#REF!</v>
      </c>
      <c r="D333" s="209" t="e">
        <f>#REF!</f>
        <v>#REF!</v>
      </c>
      <c r="E333" s="209" t="e">
        <f>#REF!</f>
        <v>#REF!</v>
      </c>
      <c r="F333" s="210" t="e">
        <f>#REF!</f>
        <v>#REF!</v>
      </c>
      <c r="G333" s="208" t="e">
        <f>#REF!</f>
        <v>#REF!</v>
      </c>
      <c r="H333" s="143" t="s">
        <v>229</v>
      </c>
      <c r="I333" s="250"/>
      <c r="J333" s="137" t="str">
        <f>'YARIŞMA BİLGİLERİ'!$F$21</f>
        <v>Bayanlar</v>
      </c>
      <c r="K333" s="251" t="str">
        <f t="shared" si="5"/>
        <v>ISPARTA-Türkiye Üniversiteler Atletizm Şampiyonası</v>
      </c>
      <c r="L333" s="141" t="e">
        <f>#REF!</f>
        <v>#REF!</v>
      </c>
      <c r="M333" s="141" t="s">
        <v>224</v>
      </c>
    </row>
    <row r="334" spans="1:13" ht="24.75" customHeight="1">
      <c r="A334" s="135">
        <v>756</v>
      </c>
      <c r="B334" s="205" t="s">
        <v>274</v>
      </c>
      <c r="C334" s="207" t="e">
        <f>#REF!</f>
        <v>#REF!</v>
      </c>
      <c r="D334" s="209" t="e">
        <f>#REF!</f>
        <v>#REF!</v>
      </c>
      <c r="E334" s="209" t="e">
        <f>#REF!</f>
        <v>#REF!</v>
      </c>
      <c r="F334" s="210" t="e">
        <f>#REF!</f>
        <v>#REF!</v>
      </c>
      <c r="G334" s="208" t="e">
        <f>#REF!</f>
        <v>#REF!</v>
      </c>
      <c r="H334" s="143" t="s">
        <v>229</v>
      </c>
      <c r="I334" s="250"/>
      <c r="J334" s="137" t="str">
        <f>'YARIŞMA BİLGİLERİ'!$F$21</f>
        <v>Bayanlar</v>
      </c>
      <c r="K334" s="251" t="str">
        <f t="shared" si="5"/>
        <v>ISPARTA-Türkiye Üniversiteler Atletizm Şampiyonası</v>
      </c>
      <c r="L334" s="141" t="e">
        <f>#REF!</f>
        <v>#REF!</v>
      </c>
      <c r="M334" s="141" t="s">
        <v>224</v>
      </c>
    </row>
    <row r="335" spans="1:13" ht="24.75" customHeight="1">
      <c r="A335" s="135">
        <v>757</v>
      </c>
      <c r="B335" s="205" t="s">
        <v>274</v>
      </c>
      <c r="C335" s="207" t="e">
        <f>#REF!</f>
        <v>#REF!</v>
      </c>
      <c r="D335" s="209" t="e">
        <f>#REF!</f>
        <v>#REF!</v>
      </c>
      <c r="E335" s="209" t="e">
        <f>#REF!</f>
        <v>#REF!</v>
      </c>
      <c r="F335" s="210" t="e">
        <f>#REF!</f>
        <v>#REF!</v>
      </c>
      <c r="G335" s="208" t="e">
        <f>#REF!</f>
        <v>#REF!</v>
      </c>
      <c r="H335" s="143" t="s">
        <v>229</v>
      </c>
      <c r="I335" s="250"/>
      <c r="J335" s="137" t="str">
        <f>'YARIŞMA BİLGİLERİ'!$F$21</f>
        <v>Bayanlar</v>
      </c>
      <c r="K335" s="251" t="str">
        <f t="shared" si="5"/>
        <v>ISPARTA-Türkiye Üniversiteler Atletizm Şampiyonası</v>
      </c>
      <c r="L335" s="141" t="e">
        <f>#REF!</f>
        <v>#REF!</v>
      </c>
      <c r="M335" s="141" t="s">
        <v>224</v>
      </c>
    </row>
    <row r="336" spans="1:13" ht="24.75" customHeight="1">
      <c r="A336" s="135">
        <v>758</v>
      </c>
      <c r="B336" s="205" t="s">
        <v>274</v>
      </c>
      <c r="C336" s="207" t="e">
        <f>#REF!</f>
        <v>#REF!</v>
      </c>
      <c r="D336" s="209" t="e">
        <f>#REF!</f>
        <v>#REF!</v>
      </c>
      <c r="E336" s="209" t="e">
        <f>#REF!</f>
        <v>#REF!</v>
      </c>
      <c r="F336" s="210" t="e">
        <f>#REF!</f>
        <v>#REF!</v>
      </c>
      <c r="G336" s="208" t="e">
        <f>#REF!</f>
        <v>#REF!</v>
      </c>
      <c r="H336" s="143" t="s">
        <v>229</v>
      </c>
      <c r="I336" s="250"/>
      <c r="J336" s="137" t="str">
        <f>'YARIŞMA BİLGİLERİ'!$F$21</f>
        <v>Bayanlar</v>
      </c>
      <c r="K336" s="251" t="str">
        <f t="shared" si="5"/>
        <v>ISPARTA-Türkiye Üniversiteler Atletizm Şampiyonası</v>
      </c>
      <c r="L336" s="141" t="e">
        <f>#REF!</f>
        <v>#REF!</v>
      </c>
      <c r="M336" s="141" t="s">
        <v>224</v>
      </c>
    </row>
    <row r="337" spans="1:13" ht="24.75" customHeight="1">
      <c r="A337" s="135">
        <v>759</v>
      </c>
      <c r="B337" s="205" t="s">
        <v>274</v>
      </c>
      <c r="C337" s="207" t="e">
        <f>#REF!</f>
        <v>#REF!</v>
      </c>
      <c r="D337" s="209" t="e">
        <f>#REF!</f>
        <v>#REF!</v>
      </c>
      <c r="E337" s="209" t="e">
        <f>#REF!</f>
        <v>#REF!</v>
      </c>
      <c r="F337" s="210" t="e">
        <f>#REF!</f>
        <v>#REF!</v>
      </c>
      <c r="G337" s="208" t="e">
        <f>#REF!</f>
        <v>#REF!</v>
      </c>
      <c r="H337" s="143" t="s">
        <v>229</v>
      </c>
      <c r="I337" s="250"/>
      <c r="J337" s="137" t="str">
        <f>'YARIŞMA BİLGİLERİ'!$F$21</f>
        <v>Bayanlar</v>
      </c>
      <c r="K337" s="251" t="str">
        <f t="shared" si="5"/>
        <v>ISPARTA-Türkiye Üniversiteler Atletizm Şampiyonası</v>
      </c>
      <c r="L337" s="141" t="e">
        <f>#REF!</f>
        <v>#REF!</v>
      </c>
      <c r="M337" s="141" t="s">
        <v>224</v>
      </c>
    </row>
    <row r="338" spans="1:13" ht="24.75" customHeight="1">
      <c r="A338" s="135">
        <v>760</v>
      </c>
      <c r="B338" s="205" t="s">
        <v>274</v>
      </c>
      <c r="C338" s="207" t="e">
        <f>#REF!</f>
        <v>#REF!</v>
      </c>
      <c r="D338" s="209" t="e">
        <f>#REF!</f>
        <v>#REF!</v>
      </c>
      <c r="E338" s="209" t="e">
        <f>#REF!</f>
        <v>#REF!</v>
      </c>
      <c r="F338" s="210" t="e">
        <f>#REF!</f>
        <v>#REF!</v>
      </c>
      <c r="G338" s="208" t="e">
        <f>#REF!</f>
        <v>#REF!</v>
      </c>
      <c r="H338" s="143" t="s">
        <v>229</v>
      </c>
      <c r="I338" s="250"/>
      <c r="J338" s="137" t="str">
        <f>'YARIŞMA BİLGİLERİ'!$F$21</f>
        <v>Bayanlar</v>
      </c>
      <c r="K338" s="251" t="str">
        <f t="shared" si="5"/>
        <v>ISPARTA-Türkiye Üniversiteler Atletizm Şampiyonası</v>
      </c>
      <c r="L338" s="141" t="e">
        <f>#REF!</f>
        <v>#REF!</v>
      </c>
      <c r="M338" s="141" t="s">
        <v>224</v>
      </c>
    </row>
    <row r="339" spans="1:13" ht="24.75" customHeight="1">
      <c r="A339" s="135">
        <v>761</v>
      </c>
      <c r="B339" s="205" t="s">
        <v>274</v>
      </c>
      <c r="C339" s="207" t="e">
        <f>#REF!</f>
        <v>#REF!</v>
      </c>
      <c r="D339" s="209" t="e">
        <f>#REF!</f>
        <v>#REF!</v>
      </c>
      <c r="E339" s="209" t="e">
        <f>#REF!</f>
        <v>#REF!</v>
      </c>
      <c r="F339" s="210" t="e">
        <f>#REF!</f>
        <v>#REF!</v>
      </c>
      <c r="G339" s="208" t="e">
        <f>#REF!</f>
        <v>#REF!</v>
      </c>
      <c r="H339" s="143" t="s">
        <v>229</v>
      </c>
      <c r="I339" s="250"/>
      <c r="J339" s="137" t="str">
        <f>'YARIŞMA BİLGİLERİ'!$F$21</f>
        <v>Bayanlar</v>
      </c>
      <c r="K339" s="251" t="str">
        <f t="shared" si="5"/>
        <v>ISPARTA-Türkiye Üniversiteler Atletizm Şampiyonası</v>
      </c>
      <c r="L339" s="141" t="e">
        <f>#REF!</f>
        <v>#REF!</v>
      </c>
      <c r="M339" s="141" t="s">
        <v>224</v>
      </c>
    </row>
    <row r="340" spans="1:13" ht="24.75" customHeight="1">
      <c r="A340" s="135">
        <v>762</v>
      </c>
      <c r="B340" s="205" t="s">
        <v>274</v>
      </c>
      <c r="C340" s="207" t="e">
        <f>#REF!</f>
        <v>#REF!</v>
      </c>
      <c r="D340" s="209" t="e">
        <f>#REF!</f>
        <v>#REF!</v>
      </c>
      <c r="E340" s="209" t="e">
        <f>#REF!</f>
        <v>#REF!</v>
      </c>
      <c r="F340" s="210" t="e">
        <f>#REF!</f>
        <v>#REF!</v>
      </c>
      <c r="G340" s="208" t="e">
        <f>#REF!</f>
        <v>#REF!</v>
      </c>
      <c r="H340" s="143" t="s">
        <v>229</v>
      </c>
      <c r="I340" s="250"/>
      <c r="J340" s="137" t="str">
        <f>'YARIŞMA BİLGİLERİ'!$F$21</f>
        <v>Bayanlar</v>
      </c>
      <c r="K340" s="251" t="str">
        <f t="shared" si="5"/>
        <v>ISPARTA-Türkiye Üniversiteler Atletizm Şampiyonası</v>
      </c>
      <c r="L340" s="141" t="e">
        <f>#REF!</f>
        <v>#REF!</v>
      </c>
      <c r="M340" s="141" t="s">
        <v>224</v>
      </c>
    </row>
    <row r="341" spans="1:13" ht="24.75" customHeight="1">
      <c r="A341" s="135">
        <v>763</v>
      </c>
      <c r="B341" s="205" t="s">
        <v>274</v>
      </c>
      <c r="C341" s="207" t="e">
        <f>#REF!</f>
        <v>#REF!</v>
      </c>
      <c r="D341" s="209" t="e">
        <f>#REF!</f>
        <v>#REF!</v>
      </c>
      <c r="E341" s="209" t="e">
        <f>#REF!</f>
        <v>#REF!</v>
      </c>
      <c r="F341" s="210" t="e">
        <f>#REF!</f>
        <v>#REF!</v>
      </c>
      <c r="G341" s="208" t="e">
        <f>#REF!</f>
        <v>#REF!</v>
      </c>
      <c r="H341" s="143" t="s">
        <v>229</v>
      </c>
      <c r="I341" s="250"/>
      <c r="J341" s="137" t="str">
        <f>'YARIŞMA BİLGİLERİ'!$F$21</f>
        <v>Bayanlar</v>
      </c>
      <c r="K341" s="251" t="str">
        <f t="shared" si="5"/>
        <v>ISPARTA-Türkiye Üniversiteler Atletizm Şampiyonası</v>
      </c>
      <c r="L341" s="141" t="e">
        <f>#REF!</f>
        <v>#REF!</v>
      </c>
      <c r="M341" s="141" t="s">
        <v>224</v>
      </c>
    </row>
    <row r="342" spans="1:13" ht="24.75" customHeight="1">
      <c r="A342" s="135">
        <v>764</v>
      </c>
      <c r="B342" s="205" t="s">
        <v>274</v>
      </c>
      <c r="C342" s="207" t="e">
        <f>#REF!</f>
        <v>#REF!</v>
      </c>
      <c r="D342" s="209" t="e">
        <f>#REF!</f>
        <v>#REF!</v>
      </c>
      <c r="E342" s="209" t="e">
        <f>#REF!</f>
        <v>#REF!</v>
      </c>
      <c r="F342" s="210" t="e">
        <f>#REF!</f>
        <v>#REF!</v>
      </c>
      <c r="G342" s="208" t="e">
        <f>#REF!</f>
        <v>#REF!</v>
      </c>
      <c r="H342" s="143" t="s">
        <v>229</v>
      </c>
      <c r="I342" s="250"/>
      <c r="J342" s="137" t="str">
        <f>'YARIŞMA BİLGİLERİ'!$F$21</f>
        <v>Bayanlar</v>
      </c>
      <c r="K342" s="251" t="str">
        <f t="shared" si="5"/>
        <v>ISPARTA-Türkiye Üniversiteler Atletizm Şampiyonası</v>
      </c>
      <c r="L342" s="141" t="e">
        <f>#REF!</f>
        <v>#REF!</v>
      </c>
      <c r="M342" s="141" t="s">
        <v>224</v>
      </c>
    </row>
    <row r="343" spans="1:13" ht="24.75" customHeight="1">
      <c r="A343" s="135">
        <v>771</v>
      </c>
      <c r="B343" s="205" t="s">
        <v>274</v>
      </c>
      <c r="C343" s="207" t="e">
        <f>#REF!</f>
        <v>#REF!</v>
      </c>
      <c r="D343" s="209" t="e">
        <f>#REF!</f>
        <v>#REF!</v>
      </c>
      <c r="E343" s="209" t="e">
        <f>#REF!</f>
        <v>#REF!</v>
      </c>
      <c r="F343" s="210" t="e">
        <f>#REF!</f>
        <v>#REF!</v>
      </c>
      <c r="G343" s="208" t="e">
        <f>#REF!</f>
        <v>#REF!</v>
      </c>
      <c r="H343" s="143" t="s">
        <v>229</v>
      </c>
      <c r="I343" s="250"/>
      <c r="J343" s="137" t="str">
        <f>'YARIŞMA BİLGİLERİ'!$F$21</f>
        <v>Bayanlar</v>
      </c>
      <c r="K343" s="251" t="str">
        <f t="shared" si="5"/>
        <v>ISPARTA-Türkiye Üniversiteler Atletizm Şampiyonası</v>
      </c>
      <c r="L343" s="141" t="e">
        <f>#REF!</f>
        <v>#REF!</v>
      </c>
      <c r="M343" s="141" t="s">
        <v>224</v>
      </c>
    </row>
    <row r="344" spans="1:13" ht="24.75" customHeight="1">
      <c r="A344" s="135">
        <v>772</v>
      </c>
      <c r="B344" s="205" t="s">
        <v>274</v>
      </c>
      <c r="C344" s="207" t="e">
        <f>#REF!</f>
        <v>#REF!</v>
      </c>
      <c r="D344" s="209" t="e">
        <f>#REF!</f>
        <v>#REF!</v>
      </c>
      <c r="E344" s="209" t="e">
        <f>#REF!</f>
        <v>#REF!</v>
      </c>
      <c r="F344" s="210" t="e">
        <f>#REF!</f>
        <v>#REF!</v>
      </c>
      <c r="G344" s="208" t="e">
        <f>#REF!</f>
        <v>#REF!</v>
      </c>
      <c r="H344" s="143" t="s">
        <v>229</v>
      </c>
      <c r="I344" s="250"/>
      <c r="J344" s="137" t="str">
        <f>'YARIŞMA BİLGİLERİ'!$F$21</f>
        <v>Bayanlar</v>
      </c>
      <c r="K344" s="251" t="str">
        <f t="shared" si="5"/>
        <v>ISPARTA-Türkiye Üniversiteler Atletizm Şampiyonası</v>
      </c>
      <c r="L344" s="141" t="e">
        <f>#REF!</f>
        <v>#REF!</v>
      </c>
      <c r="M344" s="141" t="s">
        <v>224</v>
      </c>
    </row>
    <row r="345" spans="1:13" ht="24.75" customHeight="1">
      <c r="A345" s="135">
        <v>773</v>
      </c>
      <c r="B345" s="205" t="s">
        <v>274</v>
      </c>
      <c r="C345" s="207" t="e">
        <f>#REF!</f>
        <v>#REF!</v>
      </c>
      <c r="D345" s="209" t="e">
        <f>#REF!</f>
        <v>#REF!</v>
      </c>
      <c r="E345" s="209" t="e">
        <f>#REF!</f>
        <v>#REF!</v>
      </c>
      <c r="F345" s="210" t="e">
        <f>#REF!</f>
        <v>#REF!</v>
      </c>
      <c r="G345" s="208" t="e">
        <f>#REF!</f>
        <v>#REF!</v>
      </c>
      <c r="H345" s="143" t="s">
        <v>229</v>
      </c>
      <c r="I345" s="250"/>
      <c r="J345" s="137" t="str">
        <f>'YARIŞMA BİLGİLERİ'!$F$21</f>
        <v>Bayanlar</v>
      </c>
      <c r="K345" s="251" t="str">
        <f t="shared" si="5"/>
        <v>ISPARTA-Türkiye Üniversiteler Atletizm Şampiyonası</v>
      </c>
      <c r="L345" s="141" t="e">
        <f>#REF!</f>
        <v>#REF!</v>
      </c>
      <c r="M345" s="141" t="s">
        <v>224</v>
      </c>
    </row>
    <row r="346" spans="1:13" ht="24.75" customHeight="1">
      <c r="A346" s="135">
        <v>774</v>
      </c>
      <c r="B346" s="205" t="s">
        <v>274</v>
      </c>
      <c r="C346" s="207" t="e">
        <f>#REF!</f>
        <v>#REF!</v>
      </c>
      <c r="D346" s="209" t="e">
        <f>#REF!</f>
        <v>#REF!</v>
      </c>
      <c r="E346" s="209" t="e">
        <f>#REF!</f>
        <v>#REF!</v>
      </c>
      <c r="F346" s="210" t="e">
        <f>#REF!</f>
        <v>#REF!</v>
      </c>
      <c r="G346" s="208" t="e">
        <f>#REF!</f>
        <v>#REF!</v>
      </c>
      <c r="H346" s="143" t="s">
        <v>229</v>
      </c>
      <c r="I346" s="250"/>
      <c r="J346" s="137" t="str">
        <f>'YARIŞMA BİLGİLERİ'!$F$21</f>
        <v>Bayanlar</v>
      </c>
      <c r="K346" s="251" t="str">
        <f t="shared" si="5"/>
        <v>ISPARTA-Türkiye Üniversiteler Atletizm Şampiyonası</v>
      </c>
      <c r="L346" s="141" t="e">
        <f>#REF!</f>
        <v>#REF!</v>
      </c>
      <c r="M346" s="141" t="s">
        <v>224</v>
      </c>
    </row>
    <row r="347" spans="1:13" ht="24.75" customHeight="1">
      <c r="A347" s="135">
        <v>775</v>
      </c>
      <c r="B347" s="205" t="s">
        <v>274</v>
      </c>
      <c r="C347" s="207" t="e">
        <f>#REF!</f>
        <v>#REF!</v>
      </c>
      <c r="D347" s="209" t="e">
        <f>#REF!</f>
        <v>#REF!</v>
      </c>
      <c r="E347" s="209" t="e">
        <f>#REF!</f>
        <v>#REF!</v>
      </c>
      <c r="F347" s="210" t="e">
        <f>#REF!</f>
        <v>#REF!</v>
      </c>
      <c r="G347" s="208" t="e">
        <f>#REF!</f>
        <v>#REF!</v>
      </c>
      <c r="H347" s="143" t="s">
        <v>229</v>
      </c>
      <c r="I347" s="250"/>
      <c r="J347" s="137" t="str">
        <f>'YARIŞMA BİLGİLERİ'!$F$21</f>
        <v>Bayanlar</v>
      </c>
      <c r="K347" s="251" t="str">
        <f t="shared" si="5"/>
        <v>ISPARTA-Türkiye Üniversiteler Atletizm Şampiyonası</v>
      </c>
      <c r="L347" s="141" t="e">
        <f>#REF!</f>
        <v>#REF!</v>
      </c>
      <c r="M347" s="141" t="s">
        <v>224</v>
      </c>
    </row>
    <row r="348" spans="1:13" ht="24.75" customHeight="1">
      <c r="A348" s="135">
        <v>776</v>
      </c>
      <c r="B348" s="205" t="s">
        <v>274</v>
      </c>
      <c r="C348" s="207" t="e">
        <f>#REF!</f>
        <v>#REF!</v>
      </c>
      <c r="D348" s="209" t="e">
        <f>#REF!</f>
        <v>#REF!</v>
      </c>
      <c r="E348" s="209" t="e">
        <f>#REF!</f>
        <v>#REF!</v>
      </c>
      <c r="F348" s="210" t="e">
        <f>#REF!</f>
        <v>#REF!</v>
      </c>
      <c r="G348" s="208" t="e">
        <f>#REF!</f>
        <v>#REF!</v>
      </c>
      <c r="H348" s="143" t="s">
        <v>229</v>
      </c>
      <c r="I348" s="250"/>
      <c r="J348" s="137" t="str">
        <f>'YARIŞMA BİLGİLERİ'!$F$21</f>
        <v>Bayanlar</v>
      </c>
      <c r="K348" s="251" t="str">
        <f t="shared" si="5"/>
        <v>ISPARTA-Türkiye Üniversiteler Atletizm Şampiyonası</v>
      </c>
      <c r="L348" s="141" t="e">
        <f>#REF!</f>
        <v>#REF!</v>
      </c>
      <c r="M348" s="141" t="s">
        <v>224</v>
      </c>
    </row>
    <row r="349" spans="1:13" ht="24.75" customHeight="1">
      <c r="A349" s="135">
        <v>777</v>
      </c>
      <c r="B349" s="205" t="s">
        <v>274</v>
      </c>
      <c r="C349" s="207" t="e">
        <f>#REF!</f>
        <v>#REF!</v>
      </c>
      <c r="D349" s="209" t="e">
        <f>#REF!</f>
        <v>#REF!</v>
      </c>
      <c r="E349" s="209" t="e">
        <f>#REF!</f>
        <v>#REF!</v>
      </c>
      <c r="F349" s="210" t="e">
        <f>#REF!</f>
        <v>#REF!</v>
      </c>
      <c r="G349" s="208" t="e">
        <f>#REF!</f>
        <v>#REF!</v>
      </c>
      <c r="H349" s="143" t="s">
        <v>229</v>
      </c>
      <c r="I349" s="250"/>
      <c r="J349" s="137" t="str">
        <f>'YARIŞMA BİLGİLERİ'!$F$21</f>
        <v>Bayanlar</v>
      </c>
      <c r="K349" s="251" t="str">
        <f t="shared" si="5"/>
        <v>ISPARTA-Türkiye Üniversiteler Atletizm Şampiyonası</v>
      </c>
      <c r="L349" s="141" t="e">
        <f>#REF!</f>
        <v>#REF!</v>
      </c>
      <c r="M349" s="141" t="s">
        <v>224</v>
      </c>
    </row>
    <row r="350" spans="1:13" ht="24.75" customHeight="1">
      <c r="A350" s="135">
        <v>778</v>
      </c>
      <c r="B350" s="205" t="s">
        <v>274</v>
      </c>
      <c r="C350" s="207" t="e">
        <f>#REF!</f>
        <v>#REF!</v>
      </c>
      <c r="D350" s="209" t="e">
        <f>#REF!</f>
        <v>#REF!</v>
      </c>
      <c r="E350" s="209" t="e">
        <f>#REF!</f>
        <v>#REF!</v>
      </c>
      <c r="F350" s="210" t="e">
        <f>#REF!</f>
        <v>#REF!</v>
      </c>
      <c r="G350" s="208" t="e">
        <f>#REF!</f>
        <v>#REF!</v>
      </c>
      <c r="H350" s="143" t="s">
        <v>229</v>
      </c>
      <c r="I350" s="250"/>
      <c r="J350" s="137" t="str">
        <f>'YARIŞMA BİLGİLERİ'!$F$21</f>
        <v>Bayanlar</v>
      </c>
      <c r="K350" s="251" t="str">
        <f t="shared" si="5"/>
        <v>ISPARTA-Türkiye Üniversiteler Atletizm Şampiyonası</v>
      </c>
      <c r="L350" s="141" t="e">
        <f>#REF!</f>
        <v>#REF!</v>
      </c>
      <c r="M350" s="141" t="s">
        <v>224</v>
      </c>
    </row>
    <row r="351" spans="1:13" ht="24.75" customHeight="1">
      <c r="A351" s="135">
        <v>779</v>
      </c>
      <c r="B351" s="205" t="s">
        <v>274</v>
      </c>
      <c r="C351" s="207" t="e">
        <f>#REF!</f>
        <v>#REF!</v>
      </c>
      <c r="D351" s="209" t="e">
        <f>#REF!</f>
        <v>#REF!</v>
      </c>
      <c r="E351" s="209" t="e">
        <f>#REF!</f>
        <v>#REF!</v>
      </c>
      <c r="F351" s="210" t="e">
        <f>#REF!</f>
        <v>#REF!</v>
      </c>
      <c r="G351" s="208" t="e">
        <f>#REF!</f>
        <v>#REF!</v>
      </c>
      <c r="H351" s="143" t="s">
        <v>229</v>
      </c>
      <c r="I351" s="250"/>
      <c r="J351" s="137" t="str">
        <f>'YARIŞMA BİLGİLERİ'!$F$21</f>
        <v>Bayanlar</v>
      </c>
      <c r="K351" s="251" t="str">
        <f t="shared" si="5"/>
        <v>ISPARTA-Türkiye Üniversiteler Atletizm Şampiyonası</v>
      </c>
      <c r="L351" s="141" t="e">
        <f>#REF!</f>
        <v>#REF!</v>
      </c>
      <c r="M351" s="141" t="s">
        <v>224</v>
      </c>
    </row>
    <row r="352" spans="1:13" ht="24.75" customHeight="1">
      <c r="A352" s="135">
        <v>780</v>
      </c>
      <c r="B352" s="205" t="s">
        <v>274</v>
      </c>
      <c r="C352" s="207" t="e">
        <f>#REF!</f>
        <v>#REF!</v>
      </c>
      <c r="D352" s="209" t="e">
        <f>#REF!</f>
        <v>#REF!</v>
      </c>
      <c r="E352" s="209" t="e">
        <f>#REF!</f>
        <v>#REF!</v>
      </c>
      <c r="F352" s="210" t="e">
        <f>#REF!</f>
        <v>#REF!</v>
      </c>
      <c r="G352" s="208" t="e">
        <f>#REF!</f>
        <v>#REF!</v>
      </c>
      <c r="H352" s="143" t="s">
        <v>229</v>
      </c>
      <c r="I352" s="250"/>
      <c r="J352" s="137" t="str">
        <f>'YARIŞMA BİLGİLERİ'!$F$21</f>
        <v>Bayanlar</v>
      </c>
      <c r="K352" s="251" t="str">
        <f t="shared" si="5"/>
        <v>ISPARTA-Türkiye Üniversiteler Atletizm Şampiyonası</v>
      </c>
      <c r="L352" s="141" t="e">
        <f>#REF!</f>
        <v>#REF!</v>
      </c>
      <c r="M352" s="141" t="s">
        <v>224</v>
      </c>
    </row>
    <row r="353" spans="1:13" ht="24.75" customHeight="1">
      <c r="A353" s="135">
        <v>781</v>
      </c>
      <c r="B353" s="205" t="s">
        <v>274</v>
      </c>
      <c r="C353" s="207" t="e">
        <f>#REF!</f>
        <v>#REF!</v>
      </c>
      <c r="D353" s="209" t="e">
        <f>#REF!</f>
        <v>#REF!</v>
      </c>
      <c r="E353" s="209" t="e">
        <f>#REF!</f>
        <v>#REF!</v>
      </c>
      <c r="F353" s="210" t="e">
        <f>#REF!</f>
        <v>#REF!</v>
      </c>
      <c r="G353" s="208" t="e">
        <f>#REF!</f>
        <v>#REF!</v>
      </c>
      <c r="H353" s="143" t="s">
        <v>229</v>
      </c>
      <c r="I353" s="250"/>
      <c r="J353" s="137" t="str">
        <f>'YARIŞMA BİLGİLERİ'!$F$21</f>
        <v>Bayanlar</v>
      </c>
      <c r="K353" s="251" t="str">
        <f t="shared" si="5"/>
        <v>ISPARTA-Türkiye Üniversiteler Atletizm Şampiyonası</v>
      </c>
      <c r="L353" s="141" t="e">
        <f>#REF!</f>
        <v>#REF!</v>
      </c>
      <c r="M353" s="141" t="s">
        <v>224</v>
      </c>
    </row>
    <row r="354" spans="1:13" ht="24.75" customHeight="1">
      <c r="A354" s="135">
        <v>782</v>
      </c>
      <c r="B354" s="205" t="s">
        <v>274</v>
      </c>
      <c r="C354" s="207" t="e">
        <f>#REF!</f>
        <v>#REF!</v>
      </c>
      <c r="D354" s="209" t="e">
        <f>#REF!</f>
        <v>#REF!</v>
      </c>
      <c r="E354" s="209" t="e">
        <f>#REF!</f>
        <v>#REF!</v>
      </c>
      <c r="F354" s="210" t="e">
        <f>#REF!</f>
        <v>#REF!</v>
      </c>
      <c r="G354" s="208" t="e">
        <f>#REF!</f>
        <v>#REF!</v>
      </c>
      <c r="H354" s="143" t="s">
        <v>229</v>
      </c>
      <c r="I354" s="250"/>
      <c r="J354" s="137" t="str">
        <f>'YARIŞMA BİLGİLERİ'!$F$21</f>
        <v>Bayanlar</v>
      </c>
      <c r="K354" s="251" t="str">
        <f t="shared" si="5"/>
        <v>ISPARTA-Türkiye Üniversiteler Atletizm Şampiyonası</v>
      </c>
      <c r="L354" s="141" t="e">
        <f>#REF!</f>
        <v>#REF!</v>
      </c>
      <c r="M354" s="141" t="s">
        <v>224</v>
      </c>
    </row>
    <row r="355" spans="1:13" ht="24.75" customHeight="1">
      <c r="A355" s="135">
        <v>783</v>
      </c>
      <c r="B355" s="205" t="s">
        <v>274</v>
      </c>
      <c r="C355" s="207" t="e">
        <f>#REF!</f>
        <v>#REF!</v>
      </c>
      <c r="D355" s="209" t="e">
        <f>#REF!</f>
        <v>#REF!</v>
      </c>
      <c r="E355" s="209" t="e">
        <f>#REF!</f>
        <v>#REF!</v>
      </c>
      <c r="F355" s="210" t="e">
        <f>#REF!</f>
        <v>#REF!</v>
      </c>
      <c r="G355" s="208" t="e">
        <f>#REF!</f>
        <v>#REF!</v>
      </c>
      <c r="H355" s="143" t="s">
        <v>229</v>
      </c>
      <c r="I355" s="250"/>
      <c r="J355" s="137" t="str">
        <f>'YARIŞMA BİLGİLERİ'!$F$21</f>
        <v>Bayanlar</v>
      </c>
      <c r="K355" s="251" t="str">
        <f t="shared" si="5"/>
        <v>ISPARTA-Türkiye Üniversiteler Atletizm Şampiyonası</v>
      </c>
      <c r="L355" s="141" t="e">
        <f>#REF!</f>
        <v>#REF!</v>
      </c>
      <c r="M355" s="141" t="s">
        <v>224</v>
      </c>
    </row>
    <row r="356" spans="1:13" ht="24.75" customHeight="1">
      <c r="A356" s="135">
        <v>784</v>
      </c>
      <c r="B356" s="205" t="s">
        <v>274</v>
      </c>
      <c r="C356" s="207" t="e">
        <f>#REF!</f>
        <v>#REF!</v>
      </c>
      <c r="D356" s="209" t="e">
        <f>#REF!</f>
        <v>#REF!</v>
      </c>
      <c r="E356" s="209" t="e">
        <f>#REF!</f>
        <v>#REF!</v>
      </c>
      <c r="F356" s="210" t="e">
        <f>#REF!</f>
        <v>#REF!</v>
      </c>
      <c r="G356" s="208" t="e">
        <f>#REF!</f>
        <v>#REF!</v>
      </c>
      <c r="H356" s="143" t="s">
        <v>229</v>
      </c>
      <c r="I356" s="250"/>
      <c r="J356" s="137" t="str">
        <f>'YARIŞMA BİLGİLERİ'!$F$21</f>
        <v>Bayanlar</v>
      </c>
      <c r="K356" s="251" t="str">
        <f t="shared" si="5"/>
        <v>ISPARTA-Türkiye Üniversiteler Atletizm Şampiyonası</v>
      </c>
      <c r="L356" s="141" t="e">
        <f>#REF!</f>
        <v>#REF!</v>
      </c>
      <c r="M356" s="141" t="s">
        <v>224</v>
      </c>
    </row>
    <row r="357" spans="1:13" ht="24.75" customHeight="1">
      <c r="A357" s="135">
        <v>785</v>
      </c>
      <c r="B357" s="205" t="s">
        <v>274</v>
      </c>
      <c r="C357" s="207" t="e">
        <f>#REF!</f>
        <v>#REF!</v>
      </c>
      <c r="D357" s="209" t="e">
        <f>#REF!</f>
        <v>#REF!</v>
      </c>
      <c r="E357" s="209" t="e">
        <f>#REF!</f>
        <v>#REF!</v>
      </c>
      <c r="F357" s="210" t="e">
        <f>#REF!</f>
        <v>#REF!</v>
      </c>
      <c r="G357" s="208" t="e">
        <f>#REF!</f>
        <v>#REF!</v>
      </c>
      <c r="H357" s="143" t="s">
        <v>229</v>
      </c>
      <c r="I357" s="250"/>
      <c r="J357" s="137" t="str">
        <f>'YARIŞMA BİLGİLERİ'!$F$21</f>
        <v>Bayanlar</v>
      </c>
      <c r="K357" s="251" t="str">
        <f t="shared" si="5"/>
        <v>ISPARTA-Türkiye Üniversiteler Atletizm Şampiyonası</v>
      </c>
      <c r="L357" s="141" t="e">
        <f>#REF!</f>
        <v>#REF!</v>
      </c>
      <c r="M357" s="141" t="s">
        <v>224</v>
      </c>
    </row>
    <row r="358" spans="1:13" ht="57.75" customHeight="1">
      <c r="A358" s="135">
        <v>786</v>
      </c>
      <c r="B358" s="145" t="s">
        <v>273</v>
      </c>
      <c r="C358" s="136" t="str">
        <f>'4x400m.'!C8</f>
        <v>3.3.1994
1.2.1995
15.11.1995
7.11.1996</v>
      </c>
      <c r="D358" s="140" t="str">
        <f>'4x400m.'!D8</f>
        <v>BEYZA TİLKİ
ASLI ARIK
RABİA ÇİÇEK
SERAY ŞENTÜRK</v>
      </c>
      <c r="E358" s="140" t="str">
        <f>'4x400m.'!E8</f>
        <v>AYDIN-ADNAN MENDERES ÜNİVERSİTESİ</v>
      </c>
      <c r="F358" s="182">
        <f>'4x400m.'!F8</f>
        <v>40274</v>
      </c>
      <c r="G358" s="143">
        <f>'4x400m.'!A8</f>
        <v>1</v>
      </c>
      <c r="H358" s="143" t="s">
        <v>273</v>
      </c>
      <c r="I358" s="143"/>
      <c r="J358" s="137" t="str">
        <f>'YARIŞMA BİLGİLERİ'!$F$21</f>
        <v>Bayanlar</v>
      </c>
      <c r="K358" s="140" t="str">
        <f t="shared" si="5"/>
        <v>ISPARTA-Türkiye Üniversiteler Atletizm Şampiyonası</v>
      </c>
      <c r="L358" s="141" t="str">
        <f>'4x400m.'!N$4</f>
        <v>11 Mayıs 2014 - 13.00</v>
      </c>
      <c r="M358" s="141" t="s">
        <v>224</v>
      </c>
    </row>
    <row r="359" spans="1:13" ht="57.75" customHeight="1">
      <c r="A359" s="135">
        <v>787</v>
      </c>
      <c r="B359" s="145" t="s">
        <v>273</v>
      </c>
      <c r="C359" s="136" t="str">
        <f>'4x400m.'!C9</f>
        <v>6.10.1992
21.6.1990
15.11.1995</v>
      </c>
      <c r="D359" s="140" t="str">
        <f>'4x400m.'!D9</f>
        <v>GİZEM DEMİREL
DEMET DİNÇ
ELİF TOZLU
İLKAY AVCI</v>
      </c>
      <c r="E359" s="140" t="str">
        <f>'4x400m.'!E9</f>
        <v>ESKİŞEHİR-ANADOLU ÜNİVERSİTESİ</v>
      </c>
      <c r="F359" s="182">
        <f>'4x400m.'!F9</f>
        <v>40936</v>
      </c>
      <c r="G359" s="143">
        <f>'4x400m.'!A9</f>
        <v>2</v>
      </c>
      <c r="H359" s="143" t="s">
        <v>273</v>
      </c>
      <c r="I359" s="143"/>
      <c r="J359" s="137" t="str">
        <f>'YARIŞMA BİLGİLERİ'!$F$21</f>
        <v>Bayanlar</v>
      </c>
      <c r="K359" s="140" t="str">
        <f t="shared" si="5"/>
        <v>ISPARTA-Türkiye Üniversiteler Atletizm Şampiyonası</v>
      </c>
      <c r="L359" s="141" t="str">
        <f>'4x400m.'!N$4</f>
        <v>11 Mayıs 2014 - 13.00</v>
      </c>
      <c r="M359" s="141" t="s">
        <v>224</v>
      </c>
    </row>
    <row r="360" spans="1:13" ht="57.75" customHeight="1">
      <c r="A360" s="135">
        <v>788</v>
      </c>
      <c r="B360" s="145" t="s">
        <v>273</v>
      </c>
      <c r="C360" s="136" t="str">
        <f>'4x400m.'!C10</f>
        <v>-</v>
      </c>
      <c r="D360" s="140" t="str">
        <f>'4x400m.'!D10</f>
        <v>YUDUM İLİKSİZ
CEYLAN GÖKDEMİR
EBRU OFLUOĞLU
SEBAHAT AKPINAR</v>
      </c>
      <c r="E360" s="140" t="str">
        <f>'4x400m.'!E10</f>
        <v>KÜTAHYA-DUMLUPINAR ÜNİVERSİTESİ</v>
      </c>
      <c r="F360" s="182">
        <f>'4x400m.'!F10</f>
        <v>41534</v>
      </c>
      <c r="G360" s="143">
        <f>'4x400m.'!A10</f>
        <v>3</v>
      </c>
      <c r="H360" s="143" t="s">
        <v>273</v>
      </c>
      <c r="I360" s="143"/>
      <c r="J360" s="137" t="str">
        <f>'YARIŞMA BİLGİLERİ'!$F$21</f>
        <v>Bayanlar</v>
      </c>
      <c r="K360" s="140" t="str">
        <f t="shared" si="5"/>
        <v>ISPARTA-Türkiye Üniversiteler Atletizm Şampiyonası</v>
      </c>
      <c r="L360" s="141" t="str">
        <f>'4x400m.'!N$4</f>
        <v>11 Mayıs 2014 - 13.00</v>
      </c>
      <c r="M360" s="141" t="s">
        <v>224</v>
      </c>
    </row>
    <row r="361" spans="1:13" ht="57.75" customHeight="1">
      <c r="A361" s="135">
        <v>789</v>
      </c>
      <c r="B361" s="145" t="s">
        <v>273</v>
      </c>
      <c r="C361" s="136" t="str">
        <f>'4x400m.'!C11</f>
        <v>25.9.1993
28.3.1996
1.6.1993
22.8.1994</v>
      </c>
      <c r="D361" s="140" t="str">
        <f>'4x400m.'!D11</f>
        <v>KADER CEYHAN
KÜBRA YEMİŞLİ
AYŞE KARABULUT
BETÜL ARSLAN</v>
      </c>
      <c r="E361" s="140" t="str">
        <f>'4x400m.'!E11</f>
        <v>BURSA-ULUDAĞ ÜNİVERSİTESİ</v>
      </c>
      <c r="F361" s="182">
        <f>'4x400m.'!F11</f>
        <v>42109</v>
      </c>
      <c r="G361" s="143">
        <f>'4x400m.'!A11</f>
        <v>4</v>
      </c>
      <c r="H361" s="143" t="s">
        <v>273</v>
      </c>
      <c r="I361" s="143"/>
      <c r="J361" s="137" t="str">
        <f>'YARIŞMA BİLGİLERİ'!$F$21</f>
        <v>Bayanlar</v>
      </c>
      <c r="K361" s="140" t="str">
        <f t="shared" si="5"/>
        <v>ISPARTA-Türkiye Üniversiteler Atletizm Şampiyonası</v>
      </c>
      <c r="L361" s="141" t="str">
        <f>'4x400m.'!N$4</f>
        <v>11 Mayıs 2014 - 13.00</v>
      </c>
      <c r="M361" s="141" t="s">
        <v>224</v>
      </c>
    </row>
    <row r="362" spans="1:13" ht="57.75" customHeight="1">
      <c r="A362" s="135">
        <v>790</v>
      </c>
      <c r="B362" s="145" t="s">
        <v>273</v>
      </c>
      <c r="C362" s="136" t="str">
        <f>'4x400m.'!C12</f>
        <v>15.3.1991
29.1.1994
25.8.1994
6.1.1994</v>
      </c>
      <c r="D362" s="140" t="str">
        <f>'4x400m.'!D12</f>
        <v>GAMZE ÖZYILDIZ
ZÜHRE ACERMAN
TUĞBA AYDIN
EMİNE HIZLIER</v>
      </c>
      <c r="E362" s="140" t="str">
        <f>'4x400m.'!E12</f>
        <v>KKTC-DOĞU AKDENİZ ÜNİVERSİTESİ</v>
      </c>
      <c r="F362" s="182">
        <f>'4x400m.'!F12</f>
        <v>42230</v>
      </c>
      <c r="G362" s="143">
        <f>'4x400m.'!A12</f>
        <v>5</v>
      </c>
      <c r="H362" s="143" t="s">
        <v>273</v>
      </c>
      <c r="I362" s="143"/>
      <c r="J362" s="137" t="str">
        <f>'YARIŞMA BİLGİLERİ'!$F$21</f>
        <v>Bayanlar</v>
      </c>
      <c r="K362" s="140" t="str">
        <f t="shared" si="5"/>
        <v>ISPARTA-Türkiye Üniversiteler Atletizm Şampiyonası</v>
      </c>
      <c r="L362" s="141" t="str">
        <f>'4x400m.'!N$4</f>
        <v>11 Mayıs 2014 - 13.00</v>
      </c>
      <c r="M362" s="141" t="s">
        <v>224</v>
      </c>
    </row>
    <row r="363" spans="1:13" ht="57.75" customHeight="1">
      <c r="A363" s="135">
        <v>791</v>
      </c>
      <c r="B363" s="145" t="s">
        <v>273</v>
      </c>
      <c r="C363" s="136" t="str">
        <f>'4x400m.'!C13</f>
        <v>1.3.1993
14.6.1994
22.10.1996
1.1.1996</v>
      </c>
      <c r="D363" s="140" t="str">
        <f>'4x400m.'!D13</f>
        <v>ÇİĞDEM GEZİCİ
SEMRA ÖZBUDAK
ELİF POLAT
ZEYNEP BAŞ</v>
      </c>
      <c r="E363" s="140" t="str">
        <f>'4x400m.'!E13</f>
        <v>KOCAELİ-KOCAELİ ÜNİVERSİTESİ</v>
      </c>
      <c r="F363" s="182">
        <f>'4x400m.'!F13</f>
        <v>42651</v>
      </c>
      <c r="G363" s="143">
        <f>'4x400m.'!A13</f>
        <v>6</v>
      </c>
      <c r="H363" s="143" t="s">
        <v>273</v>
      </c>
      <c r="I363" s="143"/>
      <c r="J363" s="137" t="str">
        <f>'YARIŞMA BİLGİLERİ'!$F$21</f>
        <v>Bayanlar</v>
      </c>
      <c r="K363" s="140" t="str">
        <f t="shared" si="5"/>
        <v>ISPARTA-Türkiye Üniversiteler Atletizm Şampiyonası</v>
      </c>
      <c r="L363" s="141" t="str">
        <f>'4x400m.'!N$4</f>
        <v>11 Mayıs 2014 - 13.00</v>
      </c>
      <c r="M363" s="141" t="s">
        <v>224</v>
      </c>
    </row>
    <row r="364" spans="1:13" ht="57.75" customHeight="1">
      <c r="A364" s="135">
        <v>792</v>
      </c>
      <c r="B364" s="145" t="s">
        <v>273</v>
      </c>
      <c r="C364" s="136" t="e">
        <f>'4x400m.'!#REF!</f>
        <v>#REF!</v>
      </c>
      <c r="D364" s="140" t="e">
        <f>'4x400m.'!#REF!</f>
        <v>#REF!</v>
      </c>
      <c r="E364" s="140" t="e">
        <f>'4x400m.'!#REF!</f>
        <v>#REF!</v>
      </c>
      <c r="F364" s="182" t="e">
        <f>'4x400m.'!#REF!</f>
        <v>#REF!</v>
      </c>
      <c r="G364" s="143" t="e">
        <f>'4x400m.'!#REF!</f>
        <v>#REF!</v>
      </c>
      <c r="H364" s="143" t="s">
        <v>273</v>
      </c>
      <c r="I364" s="143"/>
      <c r="J364" s="137" t="str">
        <f>'YARIŞMA BİLGİLERİ'!$F$21</f>
        <v>Bayanlar</v>
      </c>
      <c r="K364" s="140" t="str">
        <f t="shared" si="5"/>
        <v>ISPARTA-Türkiye Üniversiteler Atletizm Şampiyonası</v>
      </c>
      <c r="L364" s="141" t="str">
        <f>'4x400m.'!N$4</f>
        <v>11 Mayıs 2014 - 13.00</v>
      </c>
      <c r="M364" s="141" t="s">
        <v>224</v>
      </c>
    </row>
    <row r="365" spans="1:13" ht="57.75" customHeight="1">
      <c r="A365" s="135">
        <v>793</v>
      </c>
      <c r="B365" s="145" t="s">
        <v>273</v>
      </c>
      <c r="C365" s="136" t="e">
        <f>'4x400m.'!#REF!</f>
        <v>#REF!</v>
      </c>
      <c r="D365" s="140" t="e">
        <f>'4x400m.'!#REF!</f>
        <v>#REF!</v>
      </c>
      <c r="E365" s="140" t="e">
        <f>'4x400m.'!#REF!</f>
        <v>#REF!</v>
      </c>
      <c r="F365" s="182" t="e">
        <f>'4x400m.'!#REF!</f>
        <v>#REF!</v>
      </c>
      <c r="G365" s="143" t="e">
        <f>'4x400m.'!#REF!</f>
        <v>#REF!</v>
      </c>
      <c r="H365" s="143" t="s">
        <v>273</v>
      </c>
      <c r="I365" s="143"/>
      <c r="J365" s="137" t="str">
        <f>'YARIŞMA BİLGİLERİ'!$F$21</f>
        <v>Bayanlar</v>
      </c>
      <c r="K365" s="140" t="str">
        <f t="shared" si="5"/>
        <v>ISPARTA-Türkiye Üniversiteler Atletizm Şampiyonası</v>
      </c>
      <c r="L365" s="141" t="str">
        <f>'4x400m.'!N$4</f>
        <v>11 Mayıs 2014 - 13.00</v>
      </c>
      <c r="M365" s="141" t="s">
        <v>224</v>
      </c>
    </row>
    <row r="366" spans="1:13" ht="57.75" customHeight="1">
      <c r="A366" s="135">
        <v>794</v>
      </c>
      <c r="B366" s="145" t="s">
        <v>273</v>
      </c>
      <c r="C366" s="136" t="str">
        <f>'4x400m.'!C14</f>
        <v>14.8.1996
24.10.1994
1.1.1994
1.4.1993</v>
      </c>
      <c r="D366" s="140" t="str">
        <f>'4x400m.'!D14</f>
        <v>SELVA PINAR AKÇA
ÖZNUR BOZTAŞ
AYSELBOZTAŞ
ESRA OTLU</v>
      </c>
      <c r="E366" s="140" t="str">
        <f>'4x400m.'!E14</f>
        <v>ANKARA-ANKARA ÜNİVERSİTESİ</v>
      </c>
      <c r="F366" s="182">
        <f>'4x400m.'!F14</f>
        <v>42921</v>
      </c>
      <c r="G366" s="143">
        <f>'4x400m.'!A14</f>
        <v>7</v>
      </c>
      <c r="H366" s="143" t="s">
        <v>273</v>
      </c>
      <c r="I366" s="143"/>
      <c r="J366" s="137" t="str">
        <f>'YARIŞMA BİLGİLERİ'!$F$21</f>
        <v>Bayanlar</v>
      </c>
      <c r="K366" s="140" t="str">
        <f t="shared" si="5"/>
        <v>ISPARTA-Türkiye Üniversiteler Atletizm Şampiyonası</v>
      </c>
      <c r="L366" s="141" t="str">
        <f>'4x400m.'!N$4</f>
        <v>11 Mayıs 2014 - 13.00</v>
      </c>
      <c r="M366" s="141" t="s">
        <v>224</v>
      </c>
    </row>
    <row r="367" spans="1:13" ht="57.75" customHeight="1">
      <c r="A367" s="135">
        <v>795</v>
      </c>
      <c r="B367" s="145" t="s">
        <v>273</v>
      </c>
      <c r="C367" s="136" t="str">
        <f>'4x400m.'!C15</f>
        <v>12.2.1995
28.1.1996
3.8.1994
7.7.1993</v>
      </c>
      <c r="D367" s="140" t="str">
        <f>'4x400m.'!D15</f>
        <v>SELEN YANAR
DAMLA TAŞ
ESRA ŞANAL
GİZEM AKSOY</v>
      </c>
      <c r="E367" s="140" t="str">
        <f>'4x400m.'!E15</f>
        <v>İSTANBUL-İSTANBUL ÜNİVERSİTESİ</v>
      </c>
      <c r="F367" s="182">
        <f>'4x400m.'!F15</f>
        <v>43163</v>
      </c>
      <c r="G367" s="143">
        <f>'4x400m.'!A15</f>
        <v>8</v>
      </c>
      <c r="H367" s="143" t="s">
        <v>273</v>
      </c>
      <c r="I367" s="143"/>
      <c r="J367" s="137" t="str">
        <f>'YARIŞMA BİLGİLERİ'!$F$21</f>
        <v>Bayanlar</v>
      </c>
      <c r="K367" s="140" t="str">
        <f t="shared" si="5"/>
        <v>ISPARTA-Türkiye Üniversiteler Atletizm Şampiyonası</v>
      </c>
      <c r="L367" s="141" t="str">
        <f>'4x400m.'!N$4</f>
        <v>11 Mayıs 2014 - 13.00</v>
      </c>
      <c r="M367" s="141" t="s">
        <v>224</v>
      </c>
    </row>
    <row r="368" spans="1:13" ht="57.75" customHeight="1">
      <c r="A368" s="135">
        <v>796</v>
      </c>
      <c r="B368" s="145" t="s">
        <v>273</v>
      </c>
      <c r="C368" s="136" t="str">
        <f>'4x400m.'!C16</f>
        <v>24.09.1994
9.11.1994
8.11.1988
7.7.1993</v>
      </c>
      <c r="D368" s="140" t="str">
        <f>'4x400m.'!D16</f>
        <v>SERAP DOĞAN
DERYA YILDIRIM 
SALİNA ÖTER
EMEL ŞANLI</v>
      </c>
      <c r="E368" s="140" t="str">
        <f>'4x400m.'!E16</f>
        <v>İZMİR-9 EYLÜL ÜNİVERSİTESİ</v>
      </c>
      <c r="F368" s="182">
        <f>'4x400m.'!F16</f>
        <v>43255</v>
      </c>
      <c r="G368" s="143">
        <f>'4x400m.'!A16</f>
        <v>9</v>
      </c>
      <c r="H368" s="143" t="s">
        <v>273</v>
      </c>
      <c r="I368" s="143"/>
      <c r="J368" s="137" t="str">
        <f>'YARIŞMA BİLGİLERİ'!$F$21</f>
        <v>Bayanlar</v>
      </c>
      <c r="K368" s="140" t="str">
        <f t="shared" si="5"/>
        <v>ISPARTA-Türkiye Üniversiteler Atletizm Şampiyonası</v>
      </c>
      <c r="L368" s="141" t="str">
        <f>'4x400m.'!N$4</f>
        <v>11 Mayıs 2014 - 13.00</v>
      </c>
      <c r="M368" s="141" t="s">
        <v>224</v>
      </c>
    </row>
    <row r="369" spans="1:13" ht="57.75" customHeight="1">
      <c r="A369" s="135">
        <v>797</v>
      </c>
      <c r="B369" s="145" t="s">
        <v>273</v>
      </c>
      <c r="C369" s="136" t="str">
        <f>'4x400m.'!C17</f>
        <v>15.1.1996
19.1.1991
2.3.1995
2.7.1995</v>
      </c>
      <c r="D369" s="140" t="str">
        <f>'4x400m.'!D17</f>
        <v>SEYDA ÖZDEK
TUĞBA DAYE
NİGAR DERİN
ÜMMÜ AYDIN</v>
      </c>
      <c r="E369" s="140" t="str">
        <f>'4x400m.'!E17</f>
        <v>ANKARA-GAZİ ÜNİVERSİTESİ</v>
      </c>
      <c r="F369" s="182">
        <f>'4x400m.'!F17</f>
        <v>43273</v>
      </c>
      <c r="G369" s="143">
        <f>'4x400m.'!A17</f>
        <v>10</v>
      </c>
      <c r="H369" s="143" t="s">
        <v>273</v>
      </c>
      <c r="I369" s="143"/>
      <c r="J369" s="137" t="str">
        <f>'YARIŞMA BİLGİLERİ'!$F$21</f>
        <v>Bayanlar</v>
      </c>
      <c r="K369" s="140" t="str">
        <f t="shared" si="5"/>
        <v>ISPARTA-Türkiye Üniversiteler Atletizm Şampiyonası</v>
      </c>
      <c r="L369" s="141" t="str">
        <f>'4x400m.'!N$4</f>
        <v>11 Mayıs 2014 - 13.00</v>
      </c>
      <c r="M369" s="141" t="s">
        <v>224</v>
      </c>
    </row>
    <row r="370" spans="1:13" ht="57.75" customHeight="1">
      <c r="A370" s="135">
        <v>798</v>
      </c>
      <c r="B370" s="145" t="s">
        <v>273</v>
      </c>
      <c r="C370" s="136" t="str">
        <f>'4x400m.'!C18</f>
        <v>9.6.1997
1.1.1995
22.9.1992
28.8.1992</v>
      </c>
      <c r="D370" s="140" t="str">
        <f>'4x400m.'!D18</f>
        <v>ASLI ARIK
Ş.İPEK ÇAKIR
ÖZLEM BALKIÇ
TUĞBA AKDENİZ</v>
      </c>
      <c r="E370" s="140" t="str">
        <f>'4x400m.'!E18</f>
        <v>BURDUR-MEHMET AKİF ERSOY ÜNİVERSİTESİ</v>
      </c>
      <c r="F370" s="182">
        <f>'4x400m.'!F18</f>
        <v>44418</v>
      </c>
      <c r="G370" s="143">
        <f>'4x400m.'!A18</f>
        <v>11</v>
      </c>
      <c r="H370" s="143" t="s">
        <v>273</v>
      </c>
      <c r="I370" s="143"/>
      <c r="J370" s="137" t="str">
        <f>'YARIŞMA BİLGİLERİ'!$F$21</f>
        <v>Bayanlar</v>
      </c>
      <c r="K370" s="140" t="str">
        <f t="shared" si="5"/>
        <v>ISPARTA-Türkiye Üniversiteler Atletizm Şampiyonası</v>
      </c>
      <c r="L370" s="141" t="str">
        <f>'4x400m.'!N$4</f>
        <v>11 Mayıs 2014 - 13.00</v>
      </c>
      <c r="M370" s="141" t="s">
        <v>224</v>
      </c>
    </row>
    <row r="371" spans="1:13" ht="57.75" customHeight="1">
      <c r="A371" s="135">
        <v>799</v>
      </c>
      <c r="B371" s="145" t="s">
        <v>273</v>
      </c>
      <c r="C371" s="136" t="str">
        <f>'4x400m.'!C19</f>
        <v>15.12.1995
25.3.1992
9.2.1996
10.7.1994</v>
      </c>
      <c r="D371" s="140" t="str">
        <f>'4x400m.'!D19</f>
        <v>ŞİRİN UYSAL
ELİF EKSİN
ARZU YILDIRIM
DOĞA GÜNDEM</v>
      </c>
      <c r="E371" s="140" t="str">
        <f>'4x400m.'!E19</f>
        <v>İSTANBUL-İSTANBUL TEKNİK ÜNİVERSİTESİ</v>
      </c>
      <c r="F371" s="182">
        <f>'4x400m.'!F19</f>
        <v>44448</v>
      </c>
      <c r="G371" s="143">
        <f>'4x400m.'!A19</f>
        <v>12</v>
      </c>
      <c r="H371" s="143" t="s">
        <v>273</v>
      </c>
      <c r="I371" s="143"/>
      <c r="J371" s="137" t="str">
        <f>'YARIŞMA BİLGİLERİ'!$F$21</f>
        <v>Bayanlar</v>
      </c>
      <c r="K371" s="140" t="str">
        <f t="shared" si="5"/>
        <v>ISPARTA-Türkiye Üniversiteler Atletizm Şampiyonası</v>
      </c>
      <c r="L371" s="141" t="str">
        <f>'4x400m.'!N$4</f>
        <v>11 Mayıs 2014 - 13.00</v>
      </c>
      <c r="M371" s="141" t="s">
        <v>224</v>
      </c>
    </row>
    <row r="372" spans="1:13" ht="57.75" customHeight="1">
      <c r="A372" s="135">
        <v>800</v>
      </c>
      <c r="B372" s="145" t="s">
        <v>273</v>
      </c>
      <c r="C372" s="136" t="str">
        <f>'4x400m.'!C20</f>
        <v>5.4.1996
2.10.1993
5.2.1996
27.1.1991</v>
      </c>
      <c r="D372" s="140" t="str">
        <f>'4x400m.'!D20</f>
        <v>SUHANM BURAK
ELİF DEMİRBAĞ
TUĞBA BEKTAŞ
CEMİLE ESER</v>
      </c>
      <c r="E372" s="140" t="str">
        <f>'4x400m.'!E20</f>
        <v>SİVAS-CUMHURİYET ÜNİVERSİTESİ</v>
      </c>
      <c r="F372" s="182">
        <f>'4x400m.'!F20</f>
        <v>44793</v>
      </c>
      <c r="G372" s="143">
        <f>'4x400m.'!A20</f>
        <v>13</v>
      </c>
      <c r="H372" s="143" t="s">
        <v>273</v>
      </c>
      <c r="I372" s="143"/>
      <c r="J372" s="137" t="str">
        <f>'YARIŞMA BİLGİLERİ'!$F$21</f>
        <v>Bayanlar</v>
      </c>
      <c r="K372" s="140" t="str">
        <f t="shared" si="5"/>
        <v>ISPARTA-Türkiye Üniversiteler Atletizm Şampiyonası</v>
      </c>
      <c r="L372" s="141" t="str">
        <f>'4x400m.'!N$4</f>
        <v>11 Mayıs 2014 - 13.00</v>
      </c>
      <c r="M372" s="141" t="s">
        <v>224</v>
      </c>
    </row>
    <row r="373" spans="1:13" ht="57.75" customHeight="1">
      <c r="A373" s="135">
        <v>801</v>
      </c>
      <c r="B373" s="145" t="s">
        <v>273</v>
      </c>
      <c r="C373" s="136" t="str">
        <f>'4x400m.'!C21</f>
        <v>11.2.1996
6.7.1991
3.7.1994
15.6.1996</v>
      </c>
      <c r="D373" s="140" t="str">
        <f>'4x400m.'!D21</f>
        <v>BÜŞRA FATMA ERDEM
YAĞMUR TARHAN
AZİZE GEDİKLİ
GAMZE ALPDOĞAN</v>
      </c>
      <c r="E373" s="140" t="str">
        <f>'4x400m.'!E21</f>
        <v>AKSARAY-AKSARAY ÜNİVERSİTESİ</v>
      </c>
      <c r="F373" s="182">
        <f>'4x400m.'!F21</f>
        <v>44863</v>
      </c>
      <c r="G373" s="143">
        <f>'4x400m.'!A21</f>
        <v>14</v>
      </c>
      <c r="H373" s="143" t="s">
        <v>273</v>
      </c>
      <c r="I373" s="143"/>
      <c r="J373" s="137" t="str">
        <f>'YARIŞMA BİLGİLERİ'!$F$21</f>
        <v>Bayanlar</v>
      </c>
      <c r="K373" s="140" t="str">
        <f t="shared" si="5"/>
        <v>ISPARTA-Türkiye Üniversiteler Atletizm Şampiyonası</v>
      </c>
      <c r="L373" s="141" t="str">
        <f>'4x400m.'!N$4</f>
        <v>11 Mayıs 2014 - 13.00</v>
      </c>
      <c r="M373" s="141" t="s">
        <v>224</v>
      </c>
    </row>
    <row r="374" spans="1:13" ht="57.75" customHeight="1">
      <c r="A374" s="135">
        <v>802</v>
      </c>
      <c r="B374" s="145" t="s">
        <v>273</v>
      </c>
      <c r="C374" s="136" t="e">
        <f>'4x400m.'!#REF!</f>
        <v>#REF!</v>
      </c>
      <c r="D374" s="140" t="e">
        <f>'4x400m.'!#REF!</f>
        <v>#REF!</v>
      </c>
      <c r="E374" s="140" t="e">
        <f>'4x400m.'!#REF!</f>
        <v>#REF!</v>
      </c>
      <c r="F374" s="182" t="e">
        <f>'4x400m.'!#REF!</f>
        <v>#REF!</v>
      </c>
      <c r="G374" s="143" t="e">
        <f>'4x400m.'!#REF!</f>
        <v>#REF!</v>
      </c>
      <c r="H374" s="143" t="s">
        <v>273</v>
      </c>
      <c r="I374" s="143"/>
      <c r="J374" s="137" t="str">
        <f>'YARIŞMA BİLGİLERİ'!$F$21</f>
        <v>Bayanlar</v>
      </c>
      <c r="K374" s="140" t="str">
        <f t="shared" si="5"/>
        <v>ISPARTA-Türkiye Üniversiteler Atletizm Şampiyonası</v>
      </c>
      <c r="L374" s="141" t="str">
        <f>'4x400m.'!N$4</f>
        <v>11 Mayıs 2014 - 13.00</v>
      </c>
      <c r="M374" s="141" t="s">
        <v>224</v>
      </c>
    </row>
    <row r="375" spans="1:13" ht="57.75" customHeight="1">
      <c r="A375" s="135">
        <v>803</v>
      </c>
      <c r="B375" s="145" t="s">
        <v>273</v>
      </c>
      <c r="C375" s="136" t="e">
        <f>'4x400m.'!#REF!</f>
        <v>#REF!</v>
      </c>
      <c r="D375" s="140" t="e">
        <f>'4x400m.'!#REF!</f>
        <v>#REF!</v>
      </c>
      <c r="E375" s="140" t="e">
        <f>'4x400m.'!#REF!</f>
        <v>#REF!</v>
      </c>
      <c r="F375" s="182" t="e">
        <f>'4x400m.'!#REF!</f>
        <v>#REF!</v>
      </c>
      <c r="G375" s="143" t="e">
        <f>'4x400m.'!#REF!</f>
        <v>#REF!</v>
      </c>
      <c r="H375" s="143" t="s">
        <v>273</v>
      </c>
      <c r="I375" s="143"/>
      <c r="J375" s="137" t="str">
        <f>'YARIŞMA BİLGİLERİ'!$F$21</f>
        <v>Bayanlar</v>
      </c>
      <c r="K375" s="140" t="str">
        <f t="shared" si="5"/>
        <v>ISPARTA-Türkiye Üniversiteler Atletizm Şampiyonası</v>
      </c>
      <c r="L375" s="141" t="str">
        <f>'4x400m.'!N$4</f>
        <v>11 Mayıs 2014 - 13.00</v>
      </c>
      <c r="M375" s="141" t="s">
        <v>224</v>
      </c>
    </row>
    <row r="376" spans="1:13" ht="24">
      <c r="A376" s="135">
        <v>804</v>
      </c>
      <c r="B376" s="145" t="s">
        <v>120</v>
      </c>
      <c r="C376" s="136" t="e">
        <f>#REF!</f>
        <v>#REF!</v>
      </c>
      <c r="D376" s="140" t="e">
        <f>#REF!</f>
        <v>#REF!</v>
      </c>
      <c r="E376" s="140" t="e">
        <f>#REF!</f>
        <v>#REF!</v>
      </c>
      <c r="F376" s="182" t="e">
        <f>#REF!</f>
        <v>#REF!</v>
      </c>
      <c r="G376" s="138" t="e">
        <f>#REF!</f>
        <v>#REF!</v>
      </c>
      <c r="H376" s="137" t="s">
        <v>120</v>
      </c>
      <c r="I376" s="143"/>
      <c r="J376" s="137" t="str">
        <f>'YARIŞMA BİLGİLERİ'!$F$21</f>
        <v>Bayanlar</v>
      </c>
      <c r="K376" s="140" t="str">
        <f t="shared" si="5"/>
        <v>ISPARTA-Türkiye Üniversiteler Atletizm Şampiyonası</v>
      </c>
      <c r="L376" s="141" t="e">
        <f>#REF!</f>
        <v>#REF!</v>
      </c>
      <c r="M376" s="141" t="s">
        <v>224</v>
      </c>
    </row>
    <row r="377" spans="1:13" ht="24">
      <c r="A377" s="135">
        <v>805</v>
      </c>
      <c r="B377" s="145" t="s">
        <v>120</v>
      </c>
      <c r="C377" s="136" t="e">
        <f>#REF!</f>
        <v>#REF!</v>
      </c>
      <c r="D377" s="140" t="e">
        <f>#REF!</f>
        <v>#REF!</v>
      </c>
      <c r="E377" s="140" t="e">
        <f>#REF!</f>
        <v>#REF!</v>
      </c>
      <c r="F377" s="182" t="e">
        <f>#REF!</f>
        <v>#REF!</v>
      </c>
      <c r="G377" s="138" t="e">
        <f>#REF!</f>
        <v>#REF!</v>
      </c>
      <c r="H377" s="137" t="s">
        <v>120</v>
      </c>
      <c r="I377" s="143"/>
      <c r="J377" s="137" t="str">
        <f>'YARIŞMA BİLGİLERİ'!$F$21</f>
        <v>Bayanlar</v>
      </c>
      <c r="K377" s="140" t="str">
        <f t="shared" si="5"/>
        <v>ISPARTA-Türkiye Üniversiteler Atletizm Şampiyonası</v>
      </c>
      <c r="L377" s="141" t="e">
        <f>#REF!</f>
        <v>#REF!</v>
      </c>
      <c r="M377" s="141" t="s">
        <v>224</v>
      </c>
    </row>
    <row r="378" spans="1:13" ht="24">
      <c r="A378" s="135">
        <v>806</v>
      </c>
      <c r="B378" s="145" t="s">
        <v>120</v>
      </c>
      <c r="C378" s="136" t="e">
        <f>#REF!</f>
        <v>#REF!</v>
      </c>
      <c r="D378" s="140" t="e">
        <f>#REF!</f>
        <v>#REF!</v>
      </c>
      <c r="E378" s="140" t="e">
        <f>#REF!</f>
        <v>#REF!</v>
      </c>
      <c r="F378" s="182" t="e">
        <f>#REF!</f>
        <v>#REF!</v>
      </c>
      <c r="G378" s="138" t="e">
        <f>#REF!</f>
        <v>#REF!</v>
      </c>
      <c r="H378" s="137" t="s">
        <v>120</v>
      </c>
      <c r="I378" s="143"/>
      <c r="J378" s="137" t="str">
        <f>'YARIŞMA BİLGİLERİ'!$F$21</f>
        <v>Bayanlar</v>
      </c>
      <c r="K378" s="140" t="str">
        <f t="shared" si="5"/>
        <v>ISPARTA-Türkiye Üniversiteler Atletizm Şampiyonası</v>
      </c>
      <c r="L378" s="141" t="e">
        <f>#REF!</f>
        <v>#REF!</v>
      </c>
      <c r="M378" s="141" t="s">
        <v>224</v>
      </c>
    </row>
    <row r="379" spans="1:13" ht="24">
      <c r="A379" s="135">
        <v>807</v>
      </c>
      <c r="B379" s="145" t="s">
        <v>120</v>
      </c>
      <c r="C379" s="136" t="e">
        <f>#REF!</f>
        <v>#REF!</v>
      </c>
      <c r="D379" s="140" t="e">
        <f>#REF!</f>
        <v>#REF!</v>
      </c>
      <c r="E379" s="140" t="e">
        <f>#REF!</f>
        <v>#REF!</v>
      </c>
      <c r="F379" s="182" t="e">
        <f>#REF!</f>
        <v>#REF!</v>
      </c>
      <c r="G379" s="138" t="e">
        <f>#REF!</f>
        <v>#REF!</v>
      </c>
      <c r="H379" s="137" t="s">
        <v>120</v>
      </c>
      <c r="I379" s="143"/>
      <c r="J379" s="137" t="str">
        <f>'YARIŞMA BİLGİLERİ'!$F$21</f>
        <v>Bayanlar</v>
      </c>
      <c r="K379" s="140" t="str">
        <f t="shared" si="5"/>
        <v>ISPARTA-Türkiye Üniversiteler Atletizm Şampiyonası</v>
      </c>
      <c r="L379" s="141" t="e">
        <f>#REF!</f>
        <v>#REF!</v>
      </c>
      <c r="M379" s="141" t="s">
        <v>224</v>
      </c>
    </row>
    <row r="380" spans="1:13" ht="24">
      <c r="A380" s="135">
        <v>808</v>
      </c>
      <c r="B380" s="145" t="s">
        <v>120</v>
      </c>
      <c r="C380" s="136" t="e">
        <f>#REF!</f>
        <v>#REF!</v>
      </c>
      <c r="D380" s="140" t="e">
        <f>#REF!</f>
        <v>#REF!</v>
      </c>
      <c r="E380" s="140" t="e">
        <f>#REF!</f>
        <v>#REF!</v>
      </c>
      <c r="F380" s="182" t="e">
        <f>#REF!</f>
        <v>#REF!</v>
      </c>
      <c r="G380" s="138" t="e">
        <f>#REF!</f>
        <v>#REF!</v>
      </c>
      <c r="H380" s="137" t="s">
        <v>120</v>
      </c>
      <c r="I380" s="143"/>
      <c r="J380" s="137" t="str">
        <f>'YARIŞMA BİLGİLERİ'!$F$21</f>
        <v>Bayanlar</v>
      </c>
      <c r="K380" s="140" t="str">
        <f t="shared" si="5"/>
        <v>ISPARTA-Türkiye Üniversiteler Atletizm Şampiyonası</v>
      </c>
      <c r="L380" s="141" t="e">
        <f>#REF!</f>
        <v>#REF!</v>
      </c>
      <c r="M380" s="141" t="s">
        <v>224</v>
      </c>
    </row>
    <row r="381" spans="1:13" ht="24">
      <c r="A381" s="135">
        <v>809</v>
      </c>
      <c r="B381" s="145" t="s">
        <v>120</v>
      </c>
      <c r="C381" s="136" t="e">
        <f>#REF!</f>
        <v>#REF!</v>
      </c>
      <c r="D381" s="140" t="e">
        <f>#REF!</f>
        <v>#REF!</v>
      </c>
      <c r="E381" s="140" t="e">
        <f>#REF!</f>
        <v>#REF!</v>
      </c>
      <c r="F381" s="182" t="e">
        <f>#REF!</f>
        <v>#REF!</v>
      </c>
      <c r="G381" s="138" t="e">
        <f>#REF!</f>
        <v>#REF!</v>
      </c>
      <c r="H381" s="137" t="s">
        <v>120</v>
      </c>
      <c r="I381" s="143"/>
      <c r="J381" s="137" t="str">
        <f>'YARIŞMA BİLGİLERİ'!$F$21</f>
        <v>Bayanlar</v>
      </c>
      <c r="K381" s="140" t="str">
        <f t="shared" si="5"/>
        <v>ISPARTA-Türkiye Üniversiteler Atletizm Şampiyonası</v>
      </c>
      <c r="L381" s="141" t="e">
        <f>#REF!</f>
        <v>#REF!</v>
      </c>
      <c r="M381" s="141" t="s">
        <v>224</v>
      </c>
    </row>
    <row r="382" spans="1:13" ht="24">
      <c r="A382" s="135">
        <v>810</v>
      </c>
      <c r="B382" s="145" t="s">
        <v>120</v>
      </c>
      <c r="C382" s="136" t="e">
        <f>#REF!</f>
        <v>#REF!</v>
      </c>
      <c r="D382" s="140" t="e">
        <f>#REF!</f>
        <v>#REF!</v>
      </c>
      <c r="E382" s="140" t="e">
        <f>#REF!</f>
        <v>#REF!</v>
      </c>
      <c r="F382" s="182" t="e">
        <f>#REF!</f>
        <v>#REF!</v>
      </c>
      <c r="G382" s="138" t="e">
        <f>#REF!</f>
        <v>#REF!</v>
      </c>
      <c r="H382" s="137" t="s">
        <v>120</v>
      </c>
      <c r="I382" s="143"/>
      <c r="J382" s="137" t="str">
        <f>'YARIŞMA BİLGİLERİ'!$F$21</f>
        <v>Bayanlar</v>
      </c>
      <c r="K382" s="140" t="str">
        <f t="shared" si="5"/>
        <v>ISPARTA-Türkiye Üniversiteler Atletizm Şampiyonası</v>
      </c>
      <c r="L382" s="141" t="e">
        <f>#REF!</f>
        <v>#REF!</v>
      </c>
      <c r="M382" s="141" t="s">
        <v>224</v>
      </c>
    </row>
    <row r="383" spans="1:13" ht="24">
      <c r="A383" s="135">
        <v>811</v>
      </c>
      <c r="B383" s="145" t="s">
        <v>120</v>
      </c>
      <c r="C383" s="136" t="e">
        <f>#REF!</f>
        <v>#REF!</v>
      </c>
      <c r="D383" s="140" t="e">
        <f>#REF!</f>
        <v>#REF!</v>
      </c>
      <c r="E383" s="140" t="e">
        <f>#REF!</f>
        <v>#REF!</v>
      </c>
      <c r="F383" s="182" t="e">
        <f>#REF!</f>
        <v>#REF!</v>
      </c>
      <c r="G383" s="138" t="e">
        <f>#REF!</f>
        <v>#REF!</v>
      </c>
      <c r="H383" s="137" t="s">
        <v>120</v>
      </c>
      <c r="I383" s="143"/>
      <c r="J383" s="137" t="str">
        <f>'YARIŞMA BİLGİLERİ'!$F$21</f>
        <v>Bayanlar</v>
      </c>
      <c r="K383" s="140" t="str">
        <f t="shared" si="5"/>
        <v>ISPARTA-Türkiye Üniversiteler Atletizm Şampiyonası</v>
      </c>
      <c r="L383" s="141" t="e">
        <f>#REF!</f>
        <v>#REF!</v>
      </c>
      <c r="M383" s="141" t="s">
        <v>224</v>
      </c>
    </row>
    <row r="384" spans="1:13" ht="24">
      <c r="A384" s="135">
        <v>812</v>
      </c>
      <c r="B384" s="145" t="s">
        <v>120</v>
      </c>
      <c r="C384" s="136" t="e">
        <f>#REF!</f>
        <v>#REF!</v>
      </c>
      <c r="D384" s="140" t="e">
        <f>#REF!</f>
        <v>#REF!</v>
      </c>
      <c r="E384" s="140" t="e">
        <f>#REF!</f>
        <v>#REF!</v>
      </c>
      <c r="F384" s="182" t="e">
        <f>#REF!</f>
        <v>#REF!</v>
      </c>
      <c r="G384" s="138" t="e">
        <f>#REF!</f>
        <v>#REF!</v>
      </c>
      <c r="H384" s="137" t="s">
        <v>120</v>
      </c>
      <c r="I384" s="143"/>
      <c r="J384" s="137" t="str">
        <f>'YARIŞMA BİLGİLERİ'!$F$21</f>
        <v>Bayanlar</v>
      </c>
      <c r="K384" s="140" t="str">
        <f t="shared" si="5"/>
        <v>ISPARTA-Türkiye Üniversiteler Atletizm Şampiyonası</v>
      </c>
      <c r="L384" s="141" t="e">
        <f>#REF!</f>
        <v>#REF!</v>
      </c>
      <c r="M384" s="141" t="s">
        <v>224</v>
      </c>
    </row>
    <row r="385" spans="1:13" ht="24">
      <c r="A385" s="135">
        <v>813</v>
      </c>
      <c r="B385" s="145" t="s">
        <v>120</v>
      </c>
      <c r="C385" s="136" t="e">
        <f>#REF!</f>
        <v>#REF!</v>
      </c>
      <c r="D385" s="140" t="e">
        <f>#REF!</f>
        <v>#REF!</v>
      </c>
      <c r="E385" s="140" t="e">
        <f>#REF!</f>
        <v>#REF!</v>
      </c>
      <c r="F385" s="182" t="e">
        <f>#REF!</f>
        <v>#REF!</v>
      </c>
      <c r="G385" s="138" t="e">
        <f>#REF!</f>
        <v>#REF!</v>
      </c>
      <c r="H385" s="137" t="s">
        <v>120</v>
      </c>
      <c r="I385" s="143"/>
      <c r="J385" s="137" t="str">
        <f>'YARIŞMA BİLGİLERİ'!$F$21</f>
        <v>Bayanlar</v>
      </c>
      <c r="K385" s="140" t="str">
        <f t="shared" si="5"/>
        <v>ISPARTA-Türkiye Üniversiteler Atletizm Şampiyonası</v>
      </c>
      <c r="L385" s="141" t="e">
        <f>#REF!</f>
        <v>#REF!</v>
      </c>
      <c r="M385" s="141" t="s">
        <v>224</v>
      </c>
    </row>
    <row r="386" spans="1:13" ht="24">
      <c r="A386" s="135">
        <v>814</v>
      </c>
      <c r="B386" s="145" t="s">
        <v>120</v>
      </c>
      <c r="C386" s="136" t="e">
        <f>#REF!</f>
        <v>#REF!</v>
      </c>
      <c r="D386" s="140" t="e">
        <f>#REF!</f>
        <v>#REF!</v>
      </c>
      <c r="E386" s="140" t="e">
        <f>#REF!</f>
        <v>#REF!</v>
      </c>
      <c r="F386" s="182" t="e">
        <f>#REF!</f>
        <v>#REF!</v>
      </c>
      <c r="G386" s="138" t="e">
        <f>#REF!</f>
        <v>#REF!</v>
      </c>
      <c r="H386" s="137" t="s">
        <v>120</v>
      </c>
      <c r="I386" s="143"/>
      <c r="J386" s="137" t="str">
        <f>'YARIŞMA BİLGİLERİ'!$F$21</f>
        <v>Bayanlar</v>
      </c>
      <c r="K386" s="140" t="str">
        <f t="shared" si="5"/>
        <v>ISPARTA-Türkiye Üniversiteler Atletizm Şampiyonası</v>
      </c>
      <c r="L386" s="141" t="e">
        <f>#REF!</f>
        <v>#REF!</v>
      </c>
      <c r="M386" s="141" t="s">
        <v>224</v>
      </c>
    </row>
    <row r="387" spans="1:13" ht="24">
      <c r="A387" s="135">
        <v>815</v>
      </c>
      <c r="B387" s="145" t="s">
        <v>120</v>
      </c>
      <c r="C387" s="136" t="e">
        <f>#REF!</f>
        <v>#REF!</v>
      </c>
      <c r="D387" s="140" t="e">
        <f>#REF!</f>
        <v>#REF!</v>
      </c>
      <c r="E387" s="140" t="e">
        <f>#REF!</f>
        <v>#REF!</v>
      </c>
      <c r="F387" s="182" t="e">
        <f>#REF!</f>
        <v>#REF!</v>
      </c>
      <c r="G387" s="138" t="e">
        <f>#REF!</f>
        <v>#REF!</v>
      </c>
      <c r="H387" s="137" t="s">
        <v>120</v>
      </c>
      <c r="I387" s="143"/>
      <c r="J387" s="137" t="str">
        <f>'YARIŞMA BİLGİLERİ'!$F$21</f>
        <v>Bayanlar</v>
      </c>
      <c r="K387" s="140" t="str">
        <f t="shared" ref="K387:K450" si="6">CONCATENATE(K$1,"-",A$1)</f>
        <v>ISPARTA-Türkiye Üniversiteler Atletizm Şampiyonası</v>
      </c>
      <c r="L387" s="141" t="e">
        <f>#REF!</f>
        <v>#REF!</v>
      </c>
      <c r="M387" s="141" t="s">
        <v>224</v>
      </c>
    </row>
    <row r="388" spans="1:13" ht="24">
      <c r="A388" s="135">
        <v>816</v>
      </c>
      <c r="B388" s="145" t="s">
        <v>120</v>
      </c>
      <c r="C388" s="136" t="e">
        <f>#REF!</f>
        <v>#REF!</v>
      </c>
      <c r="D388" s="140" t="e">
        <f>#REF!</f>
        <v>#REF!</v>
      </c>
      <c r="E388" s="140" t="e">
        <f>#REF!</f>
        <v>#REF!</v>
      </c>
      <c r="F388" s="182" t="e">
        <f>#REF!</f>
        <v>#REF!</v>
      </c>
      <c r="G388" s="138" t="e">
        <f>#REF!</f>
        <v>#REF!</v>
      </c>
      <c r="H388" s="137" t="s">
        <v>120</v>
      </c>
      <c r="I388" s="143"/>
      <c r="J388" s="137" t="str">
        <f>'YARIŞMA BİLGİLERİ'!$F$21</f>
        <v>Bayanlar</v>
      </c>
      <c r="K388" s="140" t="str">
        <f t="shared" si="6"/>
        <v>ISPARTA-Türkiye Üniversiteler Atletizm Şampiyonası</v>
      </c>
      <c r="L388" s="141" t="e">
        <f>#REF!</f>
        <v>#REF!</v>
      </c>
      <c r="M388" s="141" t="s">
        <v>224</v>
      </c>
    </row>
    <row r="389" spans="1:13" ht="24">
      <c r="A389" s="135">
        <v>817</v>
      </c>
      <c r="B389" s="145" t="s">
        <v>120</v>
      </c>
      <c r="C389" s="136" t="e">
        <f>#REF!</f>
        <v>#REF!</v>
      </c>
      <c r="D389" s="140" t="e">
        <f>#REF!</f>
        <v>#REF!</v>
      </c>
      <c r="E389" s="140" t="e">
        <f>#REF!</f>
        <v>#REF!</v>
      </c>
      <c r="F389" s="182" t="e">
        <f>#REF!</f>
        <v>#REF!</v>
      </c>
      <c r="G389" s="138" t="e">
        <f>#REF!</f>
        <v>#REF!</v>
      </c>
      <c r="H389" s="137" t="s">
        <v>120</v>
      </c>
      <c r="I389" s="143"/>
      <c r="J389" s="137" t="str">
        <f>'YARIŞMA BİLGİLERİ'!$F$21</f>
        <v>Bayanlar</v>
      </c>
      <c r="K389" s="140" t="str">
        <f t="shared" si="6"/>
        <v>ISPARTA-Türkiye Üniversiteler Atletizm Şampiyonası</v>
      </c>
      <c r="L389" s="141" t="e">
        <f>#REF!</f>
        <v>#REF!</v>
      </c>
      <c r="M389" s="141" t="s">
        <v>224</v>
      </c>
    </row>
    <row r="390" spans="1:13" ht="24">
      <c r="A390" s="135">
        <v>818</v>
      </c>
      <c r="B390" s="145" t="s">
        <v>120</v>
      </c>
      <c r="C390" s="136" t="e">
        <f>#REF!</f>
        <v>#REF!</v>
      </c>
      <c r="D390" s="140" t="e">
        <f>#REF!</f>
        <v>#REF!</v>
      </c>
      <c r="E390" s="140" t="e">
        <f>#REF!</f>
        <v>#REF!</v>
      </c>
      <c r="F390" s="182" t="e">
        <f>#REF!</f>
        <v>#REF!</v>
      </c>
      <c r="G390" s="138" t="e">
        <f>#REF!</f>
        <v>#REF!</v>
      </c>
      <c r="H390" s="137" t="s">
        <v>120</v>
      </c>
      <c r="I390" s="143"/>
      <c r="J390" s="137" t="str">
        <f>'YARIŞMA BİLGİLERİ'!$F$21</f>
        <v>Bayanlar</v>
      </c>
      <c r="K390" s="140" t="str">
        <f t="shared" si="6"/>
        <v>ISPARTA-Türkiye Üniversiteler Atletizm Şampiyonası</v>
      </c>
      <c r="L390" s="141" t="e">
        <f>#REF!</f>
        <v>#REF!</v>
      </c>
      <c r="M390" s="141" t="s">
        <v>224</v>
      </c>
    </row>
    <row r="391" spans="1:13" ht="24">
      <c r="A391" s="135">
        <v>819</v>
      </c>
      <c r="B391" s="145" t="s">
        <v>120</v>
      </c>
      <c r="C391" s="136" t="e">
        <f>#REF!</f>
        <v>#REF!</v>
      </c>
      <c r="D391" s="140" t="e">
        <f>#REF!</f>
        <v>#REF!</v>
      </c>
      <c r="E391" s="140" t="e">
        <f>#REF!</f>
        <v>#REF!</v>
      </c>
      <c r="F391" s="182" t="e">
        <f>#REF!</f>
        <v>#REF!</v>
      </c>
      <c r="G391" s="138" t="e">
        <f>#REF!</f>
        <v>#REF!</v>
      </c>
      <c r="H391" s="137" t="s">
        <v>120</v>
      </c>
      <c r="I391" s="143"/>
      <c r="J391" s="137" t="str">
        <f>'YARIŞMA BİLGİLERİ'!$F$21</f>
        <v>Bayanlar</v>
      </c>
      <c r="K391" s="140" t="str">
        <f t="shared" si="6"/>
        <v>ISPARTA-Türkiye Üniversiteler Atletizm Şampiyonası</v>
      </c>
      <c r="L391" s="141" t="e">
        <f>#REF!</f>
        <v>#REF!</v>
      </c>
      <c r="M391" s="141" t="s">
        <v>224</v>
      </c>
    </row>
    <row r="392" spans="1:13" ht="24">
      <c r="A392" s="135">
        <v>820</v>
      </c>
      <c r="B392" s="145" t="s">
        <v>120</v>
      </c>
      <c r="C392" s="136" t="e">
        <f>#REF!</f>
        <v>#REF!</v>
      </c>
      <c r="D392" s="140" t="e">
        <f>#REF!</f>
        <v>#REF!</v>
      </c>
      <c r="E392" s="140" t="e">
        <f>#REF!</f>
        <v>#REF!</v>
      </c>
      <c r="F392" s="182" t="e">
        <f>#REF!</f>
        <v>#REF!</v>
      </c>
      <c r="G392" s="138" t="e">
        <f>#REF!</f>
        <v>#REF!</v>
      </c>
      <c r="H392" s="137" t="s">
        <v>120</v>
      </c>
      <c r="I392" s="143"/>
      <c r="J392" s="137" t="str">
        <f>'YARIŞMA BİLGİLERİ'!$F$21</f>
        <v>Bayanlar</v>
      </c>
      <c r="K392" s="140" t="str">
        <f t="shared" si="6"/>
        <v>ISPARTA-Türkiye Üniversiteler Atletizm Şampiyonası</v>
      </c>
      <c r="L392" s="141" t="e">
        <f>#REF!</f>
        <v>#REF!</v>
      </c>
      <c r="M392" s="141" t="s">
        <v>224</v>
      </c>
    </row>
    <row r="393" spans="1:13" ht="24">
      <c r="A393" s="135">
        <v>821</v>
      </c>
      <c r="B393" s="145" t="s">
        <v>120</v>
      </c>
      <c r="C393" s="136" t="e">
        <f>#REF!</f>
        <v>#REF!</v>
      </c>
      <c r="D393" s="140" t="e">
        <f>#REF!</f>
        <v>#REF!</v>
      </c>
      <c r="E393" s="140" t="e">
        <f>#REF!</f>
        <v>#REF!</v>
      </c>
      <c r="F393" s="182" t="e">
        <f>#REF!</f>
        <v>#REF!</v>
      </c>
      <c r="G393" s="138" t="e">
        <f>#REF!</f>
        <v>#REF!</v>
      </c>
      <c r="H393" s="137" t="s">
        <v>120</v>
      </c>
      <c r="I393" s="143"/>
      <c r="J393" s="137" t="str">
        <f>'YARIŞMA BİLGİLERİ'!$F$21</f>
        <v>Bayanlar</v>
      </c>
      <c r="K393" s="140" t="str">
        <f t="shared" si="6"/>
        <v>ISPARTA-Türkiye Üniversiteler Atletizm Şampiyonası</v>
      </c>
      <c r="L393" s="141" t="e">
        <f>#REF!</f>
        <v>#REF!</v>
      </c>
      <c r="M393" s="141" t="s">
        <v>224</v>
      </c>
    </row>
    <row r="394" spans="1:13" ht="24">
      <c r="A394" s="135">
        <v>822</v>
      </c>
      <c r="B394" s="145" t="s">
        <v>120</v>
      </c>
      <c r="C394" s="136" t="e">
        <f>#REF!</f>
        <v>#REF!</v>
      </c>
      <c r="D394" s="140" t="e">
        <f>#REF!</f>
        <v>#REF!</v>
      </c>
      <c r="E394" s="140" t="e">
        <f>#REF!</f>
        <v>#REF!</v>
      </c>
      <c r="F394" s="182" t="e">
        <f>#REF!</f>
        <v>#REF!</v>
      </c>
      <c r="G394" s="138" t="e">
        <f>#REF!</f>
        <v>#REF!</v>
      </c>
      <c r="H394" s="137" t="s">
        <v>120</v>
      </c>
      <c r="I394" s="143"/>
      <c r="J394" s="137" t="str">
        <f>'YARIŞMA BİLGİLERİ'!$F$21</f>
        <v>Bayanlar</v>
      </c>
      <c r="K394" s="140" t="str">
        <f t="shared" si="6"/>
        <v>ISPARTA-Türkiye Üniversiteler Atletizm Şampiyonası</v>
      </c>
      <c r="L394" s="141" t="e">
        <f>#REF!</f>
        <v>#REF!</v>
      </c>
      <c r="M394" s="141" t="s">
        <v>224</v>
      </c>
    </row>
    <row r="395" spans="1:13" ht="24">
      <c r="A395" s="135">
        <v>823</v>
      </c>
      <c r="B395" s="145" t="s">
        <v>120</v>
      </c>
      <c r="C395" s="136" t="e">
        <f>#REF!</f>
        <v>#REF!</v>
      </c>
      <c r="D395" s="140" t="e">
        <f>#REF!</f>
        <v>#REF!</v>
      </c>
      <c r="E395" s="140" t="e">
        <f>#REF!</f>
        <v>#REF!</v>
      </c>
      <c r="F395" s="182" t="e">
        <f>#REF!</f>
        <v>#REF!</v>
      </c>
      <c r="G395" s="138" t="e">
        <f>#REF!</f>
        <v>#REF!</v>
      </c>
      <c r="H395" s="137" t="s">
        <v>120</v>
      </c>
      <c r="I395" s="143"/>
      <c r="J395" s="137" t="str">
        <f>'YARIŞMA BİLGİLERİ'!$F$21</f>
        <v>Bayanlar</v>
      </c>
      <c r="K395" s="140" t="str">
        <f t="shared" si="6"/>
        <v>ISPARTA-Türkiye Üniversiteler Atletizm Şampiyonası</v>
      </c>
      <c r="L395" s="141" t="e">
        <f>#REF!</f>
        <v>#REF!</v>
      </c>
      <c r="M395" s="141" t="s">
        <v>224</v>
      </c>
    </row>
    <row r="396" spans="1:13" ht="24">
      <c r="A396" s="135">
        <v>824</v>
      </c>
      <c r="B396" s="145" t="s">
        <v>120</v>
      </c>
      <c r="C396" s="136" t="e">
        <f>#REF!</f>
        <v>#REF!</v>
      </c>
      <c r="D396" s="140" t="e">
        <f>#REF!</f>
        <v>#REF!</v>
      </c>
      <c r="E396" s="140" t="e">
        <f>#REF!</f>
        <v>#REF!</v>
      </c>
      <c r="F396" s="182" t="e">
        <f>#REF!</f>
        <v>#REF!</v>
      </c>
      <c r="G396" s="138" t="e">
        <f>#REF!</f>
        <v>#REF!</v>
      </c>
      <c r="H396" s="137" t="s">
        <v>120</v>
      </c>
      <c r="I396" s="143"/>
      <c r="J396" s="137" t="str">
        <f>'YARIŞMA BİLGİLERİ'!$F$21</f>
        <v>Bayanlar</v>
      </c>
      <c r="K396" s="140" t="str">
        <f t="shared" si="6"/>
        <v>ISPARTA-Türkiye Üniversiteler Atletizm Şampiyonası</v>
      </c>
      <c r="L396" s="141" t="e">
        <f>#REF!</f>
        <v>#REF!</v>
      </c>
      <c r="M396" s="141" t="s">
        <v>224</v>
      </c>
    </row>
    <row r="397" spans="1:13" ht="24">
      <c r="A397" s="135">
        <v>825</v>
      </c>
      <c r="B397" s="145" t="s">
        <v>120</v>
      </c>
      <c r="C397" s="136" t="e">
        <f>#REF!</f>
        <v>#REF!</v>
      </c>
      <c r="D397" s="140" t="e">
        <f>#REF!</f>
        <v>#REF!</v>
      </c>
      <c r="E397" s="140" t="e">
        <f>#REF!</f>
        <v>#REF!</v>
      </c>
      <c r="F397" s="182" t="e">
        <f>#REF!</f>
        <v>#REF!</v>
      </c>
      <c r="G397" s="138" t="e">
        <f>#REF!</f>
        <v>#REF!</v>
      </c>
      <c r="H397" s="137" t="s">
        <v>120</v>
      </c>
      <c r="I397" s="143"/>
      <c r="J397" s="137" t="str">
        <f>'YARIŞMA BİLGİLERİ'!$F$21</f>
        <v>Bayanlar</v>
      </c>
      <c r="K397" s="140" t="str">
        <f t="shared" si="6"/>
        <v>ISPARTA-Türkiye Üniversiteler Atletizm Şampiyonası</v>
      </c>
      <c r="L397" s="141" t="e">
        <f>#REF!</f>
        <v>#REF!</v>
      </c>
      <c r="M397" s="141" t="s">
        <v>224</v>
      </c>
    </row>
    <row r="398" spans="1:13" ht="24">
      <c r="A398" s="135">
        <v>826</v>
      </c>
      <c r="B398" s="145" t="s">
        <v>120</v>
      </c>
      <c r="C398" s="136" t="e">
        <f>#REF!</f>
        <v>#REF!</v>
      </c>
      <c r="D398" s="140" t="e">
        <f>#REF!</f>
        <v>#REF!</v>
      </c>
      <c r="E398" s="140" t="e">
        <f>#REF!</f>
        <v>#REF!</v>
      </c>
      <c r="F398" s="182" t="e">
        <f>#REF!</f>
        <v>#REF!</v>
      </c>
      <c r="G398" s="138" t="e">
        <f>#REF!</f>
        <v>#REF!</v>
      </c>
      <c r="H398" s="137" t="s">
        <v>120</v>
      </c>
      <c r="I398" s="143"/>
      <c r="J398" s="137" t="str">
        <f>'YARIŞMA BİLGİLERİ'!$F$21</f>
        <v>Bayanlar</v>
      </c>
      <c r="K398" s="140" t="str">
        <f t="shared" si="6"/>
        <v>ISPARTA-Türkiye Üniversiteler Atletizm Şampiyonası</v>
      </c>
      <c r="L398" s="141" t="e">
        <f>#REF!</f>
        <v>#REF!</v>
      </c>
      <c r="M398" s="141" t="s">
        <v>224</v>
      </c>
    </row>
    <row r="399" spans="1:13" ht="24">
      <c r="A399" s="135">
        <v>827</v>
      </c>
      <c r="B399" s="145" t="s">
        <v>120</v>
      </c>
      <c r="C399" s="136" t="e">
        <f>#REF!</f>
        <v>#REF!</v>
      </c>
      <c r="D399" s="140" t="e">
        <f>#REF!</f>
        <v>#REF!</v>
      </c>
      <c r="E399" s="140" t="e">
        <f>#REF!</f>
        <v>#REF!</v>
      </c>
      <c r="F399" s="182" t="e">
        <f>#REF!</f>
        <v>#REF!</v>
      </c>
      <c r="G399" s="138" t="e">
        <f>#REF!</f>
        <v>#REF!</v>
      </c>
      <c r="H399" s="137" t="s">
        <v>120</v>
      </c>
      <c r="I399" s="143"/>
      <c r="J399" s="137" t="str">
        <f>'YARIŞMA BİLGİLERİ'!$F$21</f>
        <v>Bayanlar</v>
      </c>
      <c r="K399" s="140" t="str">
        <f t="shared" si="6"/>
        <v>ISPARTA-Türkiye Üniversiteler Atletizm Şampiyonası</v>
      </c>
      <c r="L399" s="141" t="e">
        <f>#REF!</f>
        <v>#REF!</v>
      </c>
      <c r="M399" s="141" t="s">
        <v>224</v>
      </c>
    </row>
    <row r="400" spans="1:13" ht="24">
      <c r="A400" s="135">
        <v>828</v>
      </c>
      <c r="B400" s="145" t="s">
        <v>120</v>
      </c>
      <c r="C400" s="136" t="e">
        <f>#REF!</f>
        <v>#REF!</v>
      </c>
      <c r="D400" s="140" t="e">
        <f>#REF!</f>
        <v>#REF!</v>
      </c>
      <c r="E400" s="140" t="e">
        <f>#REF!</f>
        <v>#REF!</v>
      </c>
      <c r="F400" s="182" t="e">
        <f>#REF!</f>
        <v>#REF!</v>
      </c>
      <c r="G400" s="138" t="e">
        <f>#REF!</f>
        <v>#REF!</v>
      </c>
      <c r="H400" s="137" t="s">
        <v>120</v>
      </c>
      <c r="I400" s="143"/>
      <c r="J400" s="137" t="str">
        <f>'YARIŞMA BİLGİLERİ'!$F$21</f>
        <v>Bayanlar</v>
      </c>
      <c r="K400" s="140" t="str">
        <f t="shared" si="6"/>
        <v>ISPARTA-Türkiye Üniversiteler Atletizm Şampiyonası</v>
      </c>
      <c r="L400" s="141" t="e">
        <f>#REF!</f>
        <v>#REF!</v>
      </c>
      <c r="M400" s="141" t="s">
        <v>224</v>
      </c>
    </row>
    <row r="401" spans="1:13" ht="24">
      <c r="A401" s="135">
        <v>829</v>
      </c>
      <c r="B401" s="145" t="s">
        <v>120</v>
      </c>
      <c r="C401" s="136" t="e">
        <f>#REF!</f>
        <v>#REF!</v>
      </c>
      <c r="D401" s="140" t="e">
        <f>#REF!</f>
        <v>#REF!</v>
      </c>
      <c r="E401" s="140" t="e">
        <f>#REF!</f>
        <v>#REF!</v>
      </c>
      <c r="F401" s="182" t="e">
        <f>#REF!</f>
        <v>#REF!</v>
      </c>
      <c r="G401" s="138" t="e">
        <f>#REF!</f>
        <v>#REF!</v>
      </c>
      <c r="H401" s="137" t="s">
        <v>120</v>
      </c>
      <c r="I401" s="143"/>
      <c r="J401" s="137" t="str">
        <f>'YARIŞMA BİLGİLERİ'!$F$21</f>
        <v>Bayanlar</v>
      </c>
      <c r="K401" s="140" t="str">
        <f t="shared" si="6"/>
        <v>ISPARTA-Türkiye Üniversiteler Atletizm Şampiyonası</v>
      </c>
      <c r="L401" s="141" t="e">
        <f>#REF!</f>
        <v>#REF!</v>
      </c>
      <c r="M401" s="141" t="s">
        <v>224</v>
      </c>
    </row>
    <row r="402" spans="1:13" ht="24">
      <c r="A402" s="135">
        <v>830</v>
      </c>
      <c r="B402" s="145" t="s">
        <v>120</v>
      </c>
      <c r="C402" s="136" t="e">
        <f>#REF!</f>
        <v>#REF!</v>
      </c>
      <c r="D402" s="140" t="e">
        <f>#REF!</f>
        <v>#REF!</v>
      </c>
      <c r="E402" s="140" t="e">
        <f>#REF!</f>
        <v>#REF!</v>
      </c>
      <c r="F402" s="182" t="e">
        <f>#REF!</f>
        <v>#REF!</v>
      </c>
      <c r="G402" s="138" t="e">
        <f>#REF!</f>
        <v>#REF!</v>
      </c>
      <c r="H402" s="137" t="s">
        <v>120</v>
      </c>
      <c r="I402" s="143"/>
      <c r="J402" s="137" t="str">
        <f>'YARIŞMA BİLGİLERİ'!$F$21</f>
        <v>Bayanlar</v>
      </c>
      <c r="K402" s="140" t="str">
        <f t="shared" si="6"/>
        <v>ISPARTA-Türkiye Üniversiteler Atletizm Şampiyonası</v>
      </c>
      <c r="L402" s="141" t="e">
        <f>#REF!</f>
        <v>#REF!</v>
      </c>
      <c r="M402" s="141" t="s">
        <v>224</v>
      </c>
    </row>
    <row r="403" spans="1:13" ht="24">
      <c r="A403" s="135">
        <v>831</v>
      </c>
      <c r="B403" s="145" t="s">
        <v>120</v>
      </c>
      <c r="C403" s="136" t="e">
        <f>#REF!</f>
        <v>#REF!</v>
      </c>
      <c r="D403" s="140" t="e">
        <f>#REF!</f>
        <v>#REF!</v>
      </c>
      <c r="E403" s="140" t="e">
        <f>#REF!</f>
        <v>#REF!</v>
      </c>
      <c r="F403" s="182" t="e">
        <f>#REF!</f>
        <v>#REF!</v>
      </c>
      <c r="G403" s="138" t="e">
        <f>#REF!</f>
        <v>#REF!</v>
      </c>
      <c r="H403" s="137" t="s">
        <v>120</v>
      </c>
      <c r="I403" s="143"/>
      <c r="J403" s="137" t="str">
        <f>'YARIŞMA BİLGİLERİ'!$F$21</f>
        <v>Bayanlar</v>
      </c>
      <c r="K403" s="140" t="str">
        <f t="shared" si="6"/>
        <v>ISPARTA-Türkiye Üniversiteler Atletizm Şampiyonası</v>
      </c>
      <c r="L403" s="141" t="e">
        <f>#REF!</f>
        <v>#REF!</v>
      </c>
      <c r="M403" s="141" t="s">
        <v>224</v>
      </c>
    </row>
    <row r="404" spans="1:13" ht="24">
      <c r="A404" s="135">
        <v>832</v>
      </c>
      <c r="B404" s="205" t="s">
        <v>207</v>
      </c>
      <c r="C404" s="207" t="e">
        <f>#REF!</f>
        <v>#REF!</v>
      </c>
      <c r="D404" s="209" t="e">
        <f>#REF!</f>
        <v>#REF!</v>
      </c>
      <c r="E404" s="209" t="e">
        <f>#REF!</f>
        <v>#REF!</v>
      </c>
      <c r="F404" s="210" t="e">
        <f>#REF!</f>
        <v>#REF!</v>
      </c>
      <c r="G404" s="208" t="e">
        <f>#REF!</f>
        <v>#REF!</v>
      </c>
      <c r="H404" s="143" t="s">
        <v>207</v>
      </c>
      <c r="I404" s="143" t="e">
        <f>#REF!</f>
        <v>#REF!</v>
      </c>
      <c r="J404" s="137" t="str">
        <f>'YARIŞMA BİLGİLERİ'!$F$21</f>
        <v>Bayanlar</v>
      </c>
      <c r="K404" s="251" t="str">
        <f t="shared" si="6"/>
        <v>ISPARTA-Türkiye Üniversiteler Atletizm Şampiyonası</v>
      </c>
      <c r="L404" s="141" t="e">
        <f>#REF!</f>
        <v>#REF!</v>
      </c>
      <c r="M404" s="141" t="s">
        <v>224</v>
      </c>
    </row>
    <row r="405" spans="1:13" ht="24">
      <c r="A405" s="135">
        <v>833</v>
      </c>
      <c r="B405" s="205" t="s">
        <v>207</v>
      </c>
      <c r="C405" s="207" t="e">
        <f>#REF!</f>
        <v>#REF!</v>
      </c>
      <c r="D405" s="209" t="e">
        <f>#REF!</f>
        <v>#REF!</v>
      </c>
      <c r="E405" s="209" t="e">
        <f>#REF!</f>
        <v>#REF!</v>
      </c>
      <c r="F405" s="210" t="e">
        <f>#REF!</f>
        <v>#REF!</v>
      </c>
      <c r="G405" s="208" t="e">
        <f>#REF!</f>
        <v>#REF!</v>
      </c>
      <c r="H405" s="143" t="s">
        <v>207</v>
      </c>
      <c r="I405" s="143" t="e">
        <f>#REF!</f>
        <v>#REF!</v>
      </c>
      <c r="J405" s="137" t="str">
        <f>'YARIŞMA BİLGİLERİ'!$F$21</f>
        <v>Bayanlar</v>
      </c>
      <c r="K405" s="251" t="str">
        <f t="shared" si="6"/>
        <v>ISPARTA-Türkiye Üniversiteler Atletizm Şampiyonası</v>
      </c>
      <c r="L405" s="141" t="e">
        <f>#REF!</f>
        <v>#REF!</v>
      </c>
      <c r="M405" s="141" t="s">
        <v>224</v>
      </c>
    </row>
    <row r="406" spans="1:13" ht="24">
      <c r="A406" s="135">
        <v>834</v>
      </c>
      <c r="B406" s="205" t="s">
        <v>207</v>
      </c>
      <c r="C406" s="207" t="e">
        <f>#REF!</f>
        <v>#REF!</v>
      </c>
      <c r="D406" s="209" t="e">
        <f>#REF!</f>
        <v>#REF!</v>
      </c>
      <c r="E406" s="209" t="e">
        <f>#REF!</f>
        <v>#REF!</v>
      </c>
      <c r="F406" s="210" t="e">
        <f>#REF!</f>
        <v>#REF!</v>
      </c>
      <c r="G406" s="208" t="e">
        <f>#REF!</f>
        <v>#REF!</v>
      </c>
      <c r="H406" s="143" t="s">
        <v>207</v>
      </c>
      <c r="I406" s="143" t="e">
        <f>#REF!</f>
        <v>#REF!</v>
      </c>
      <c r="J406" s="137" t="str">
        <f>'YARIŞMA BİLGİLERİ'!$F$21</f>
        <v>Bayanlar</v>
      </c>
      <c r="K406" s="251" t="str">
        <f t="shared" si="6"/>
        <v>ISPARTA-Türkiye Üniversiteler Atletizm Şampiyonası</v>
      </c>
      <c r="L406" s="141" t="e">
        <f>#REF!</f>
        <v>#REF!</v>
      </c>
      <c r="M406" s="141" t="s">
        <v>224</v>
      </c>
    </row>
    <row r="407" spans="1:13" ht="24">
      <c r="A407" s="135">
        <v>835</v>
      </c>
      <c r="B407" s="205" t="s">
        <v>207</v>
      </c>
      <c r="C407" s="207" t="e">
        <f>#REF!</f>
        <v>#REF!</v>
      </c>
      <c r="D407" s="209" t="e">
        <f>#REF!</f>
        <v>#REF!</v>
      </c>
      <c r="E407" s="209" t="e">
        <f>#REF!</f>
        <v>#REF!</v>
      </c>
      <c r="F407" s="210" t="e">
        <f>#REF!</f>
        <v>#REF!</v>
      </c>
      <c r="G407" s="208" t="e">
        <f>#REF!</f>
        <v>#REF!</v>
      </c>
      <c r="H407" s="143" t="s">
        <v>207</v>
      </c>
      <c r="I407" s="143" t="e">
        <f>#REF!</f>
        <v>#REF!</v>
      </c>
      <c r="J407" s="137" t="str">
        <f>'YARIŞMA BİLGİLERİ'!$F$21</f>
        <v>Bayanlar</v>
      </c>
      <c r="K407" s="251" t="str">
        <f t="shared" si="6"/>
        <v>ISPARTA-Türkiye Üniversiteler Atletizm Şampiyonası</v>
      </c>
      <c r="L407" s="141" t="e">
        <f>#REF!</f>
        <v>#REF!</v>
      </c>
      <c r="M407" s="141" t="s">
        <v>224</v>
      </c>
    </row>
    <row r="408" spans="1:13" ht="24">
      <c r="A408" s="135">
        <v>836</v>
      </c>
      <c r="B408" s="205" t="s">
        <v>207</v>
      </c>
      <c r="C408" s="207" t="e">
        <f>#REF!</f>
        <v>#REF!</v>
      </c>
      <c r="D408" s="209" t="e">
        <f>#REF!</f>
        <v>#REF!</v>
      </c>
      <c r="E408" s="209" t="e">
        <f>#REF!</f>
        <v>#REF!</v>
      </c>
      <c r="F408" s="210" t="e">
        <f>#REF!</f>
        <v>#REF!</v>
      </c>
      <c r="G408" s="208" t="e">
        <f>#REF!</f>
        <v>#REF!</v>
      </c>
      <c r="H408" s="143" t="s">
        <v>207</v>
      </c>
      <c r="I408" s="143" t="e">
        <f>#REF!</f>
        <v>#REF!</v>
      </c>
      <c r="J408" s="137" t="str">
        <f>'YARIŞMA BİLGİLERİ'!$F$21</f>
        <v>Bayanlar</v>
      </c>
      <c r="K408" s="251" t="str">
        <f t="shared" si="6"/>
        <v>ISPARTA-Türkiye Üniversiteler Atletizm Şampiyonası</v>
      </c>
      <c r="L408" s="141" t="e">
        <f>#REF!</f>
        <v>#REF!</v>
      </c>
      <c r="M408" s="141" t="s">
        <v>224</v>
      </c>
    </row>
    <row r="409" spans="1:13" ht="24">
      <c r="A409" s="135">
        <v>837</v>
      </c>
      <c r="B409" s="205" t="s">
        <v>207</v>
      </c>
      <c r="C409" s="207" t="e">
        <f>#REF!</f>
        <v>#REF!</v>
      </c>
      <c r="D409" s="209" t="e">
        <f>#REF!</f>
        <v>#REF!</v>
      </c>
      <c r="E409" s="209" t="e">
        <f>#REF!</f>
        <v>#REF!</v>
      </c>
      <c r="F409" s="210" t="e">
        <f>#REF!</f>
        <v>#REF!</v>
      </c>
      <c r="G409" s="208" t="e">
        <f>#REF!</f>
        <v>#REF!</v>
      </c>
      <c r="H409" s="143" t="s">
        <v>207</v>
      </c>
      <c r="I409" s="143" t="e">
        <f>#REF!</f>
        <v>#REF!</v>
      </c>
      <c r="J409" s="137" t="str">
        <f>'YARIŞMA BİLGİLERİ'!$F$21</f>
        <v>Bayanlar</v>
      </c>
      <c r="K409" s="251" t="str">
        <f t="shared" si="6"/>
        <v>ISPARTA-Türkiye Üniversiteler Atletizm Şampiyonası</v>
      </c>
      <c r="L409" s="141" t="e">
        <f>#REF!</f>
        <v>#REF!</v>
      </c>
      <c r="M409" s="141" t="s">
        <v>224</v>
      </c>
    </row>
    <row r="410" spans="1:13" ht="24">
      <c r="A410" s="135">
        <v>838</v>
      </c>
      <c r="B410" s="205" t="s">
        <v>207</v>
      </c>
      <c r="C410" s="207" t="e">
        <f>#REF!</f>
        <v>#REF!</v>
      </c>
      <c r="D410" s="209" t="e">
        <f>#REF!</f>
        <v>#REF!</v>
      </c>
      <c r="E410" s="209" t="e">
        <f>#REF!</f>
        <v>#REF!</v>
      </c>
      <c r="F410" s="210" t="e">
        <f>#REF!</f>
        <v>#REF!</v>
      </c>
      <c r="G410" s="208" t="e">
        <f>#REF!</f>
        <v>#REF!</v>
      </c>
      <c r="H410" s="143" t="s">
        <v>207</v>
      </c>
      <c r="I410" s="143" t="e">
        <f>#REF!</f>
        <v>#REF!</v>
      </c>
      <c r="J410" s="137" t="str">
        <f>'YARIŞMA BİLGİLERİ'!$F$21</f>
        <v>Bayanlar</v>
      </c>
      <c r="K410" s="251" t="str">
        <f t="shared" si="6"/>
        <v>ISPARTA-Türkiye Üniversiteler Atletizm Şampiyonası</v>
      </c>
      <c r="L410" s="141" t="e">
        <f>#REF!</f>
        <v>#REF!</v>
      </c>
      <c r="M410" s="141" t="s">
        <v>224</v>
      </c>
    </row>
    <row r="411" spans="1:13" ht="24">
      <c r="A411" s="135">
        <v>839</v>
      </c>
      <c r="B411" s="205" t="s">
        <v>207</v>
      </c>
      <c r="C411" s="207" t="e">
        <f>#REF!</f>
        <v>#REF!</v>
      </c>
      <c r="D411" s="209" t="e">
        <f>#REF!</f>
        <v>#REF!</v>
      </c>
      <c r="E411" s="209" t="e">
        <f>#REF!</f>
        <v>#REF!</v>
      </c>
      <c r="F411" s="210" t="e">
        <f>#REF!</f>
        <v>#REF!</v>
      </c>
      <c r="G411" s="208" t="e">
        <f>#REF!</f>
        <v>#REF!</v>
      </c>
      <c r="H411" s="143" t="s">
        <v>207</v>
      </c>
      <c r="I411" s="143" t="e">
        <f>#REF!</f>
        <v>#REF!</v>
      </c>
      <c r="J411" s="137" t="str">
        <f>'YARIŞMA BİLGİLERİ'!$F$21</f>
        <v>Bayanlar</v>
      </c>
      <c r="K411" s="251" t="str">
        <f t="shared" si="6"/>
        <v>ISPARTA-Türkiye Üniversiteler Atletizm Şampiyonası</v>
      </c>
      <c r="L411" s="141" t="e">
        <f>#REF!</f>
        <v>#REF!</v>
      </c>
      <c r="M411" s="141" t="s">
        <v>224</v>
      </c>
    </row>
    <row r="412" spans="1:13" ht="24">
      <c r="A412" s="135">
        <v>840</v>
      </c>
      <c r="B412" s="205" t="s">
        <v>207</v>
      </c>
      <c r="C412" s="207" t="e">
        <f>#REF!</f>
        <v>#REF!</v>
      </c>
      <c r="D412" s="209" t="e">
        <f>#REF!</f>
        <v>#REF!</v>
      </c>
      <c r="E412" s="209" t="e">
        <f>#REF!</f>
        <v>#REF!</v>
      </c>
      <c r="F412" s="210" t="e">
        <f>#REF!</f>
        <v>#REF!</v>
      </c>
      <c r="G412" s="208" t="e">
        <f>#REF!</f>
        <v>#REF!</v>
      </c>
      <c r="H412" s="143" t="s">
        <v>207</v>
      </c>
      <c r="I412" s="143" t="e">
        <f>#REF!</f>
        <v>#REF!</v>
      </c>
      <c r="J412" s="137" t="str">
        <f>'YARIŞMA BİLGİLERİ'!$F$21</f>
        <v>Bayanlar</v>
      </c>
      <c r="K412" s="251" t="str">
        <f t="shared" si="6"/>
        <v>ISPARTA-Türkiye Üniversiteler Atletizm Şampiyonası</v>
      </c>
      <c r="L412" s="141" t="e">
        <f>#REF!</f>
        <v>#REF!</v>
      </c>
      <c r="M412" s="141" t="s">
        <v>224</v>
      </c>
    </row>
    <row r="413" spans="1:13" ht="24">
      <c r="A413" s="135">
        <v>841</v>
      </c>
      <c r="B413" s="205" t="s">
        <v>207</v>
      </c>
      <c r="C413" s="207" t="e">
        <f>#REF!</f>
        <v>#REF!</v>
      </c>
      <c r="D413" s="209" t="e">
        <f>#REF!</f>
        <v>#REF!</v>
      </c>
      <c r="E413" s="209" t="e">
        <f>#REF!</f>
        <v>#REF!</v>
      </c>
      <c r="F413" s="210" t="e">
        <f>#REF!</f>
        <v>#REF!</v>
      </c>
      <c r="G413" s="208" t="e">
        <f>#REF!</f>
        <v>#REF!</v>
      </c>
      <c r="H413" s="143" t="s">
        <v>207</v>
      </c>
      <c r="I413" s="143" t="e">
        <f>#REF!</f>
        <v>#REF!</v>
      </c>
      <c r="J413" s="137" t="str">
        <f>'YARIŞMA BİLGİLERİ'!$F$21</f>
        <v>Bayanlar</v>
      </c>
      <c r="K413" s="251" t="str">
        <f t="shared" si="6"/>
        <v>ISPARTA-Türkiye Üniversiteler Atletizm Şampiyonası</v>
      </c>
      <c r="L413" s="141" t="e">
        <f>#REF!</f>
        <v>#REF!</v>
      </c>
      <c r="M413" s="141" t="s">
        <v>224</v>
      </c>
    </row>
    <row r="414" spans="1:13" ht="24">
      <c r="A414" s="135">
        <v>842</v>
      </c>
      <c r="B414" s="205" t="s">
        <v>207</v>
      </c>
      <c r="C414" s="207" t="e">
        <f>#REF!</f>
        <v>#REF!</v>
      </c>
      <c r="D414" s="209" t="e">
        <f>#REF!</f>
        <v>#REF!</v>
      </c>
      <c r="E414" s="209" t="e">
        <f>#REF!</f>
        <v>#REF!</v>
      </c>
      <c r="F414" s="210" t="e">
        <f>#REF!</f>
        <v>#REF!</v>
      </c>
      <c r="G414" s="208" t="e">
        <f>#REF!</f>
        <v>#REF!</v>
      </c>
      <c r="H414" s="143" t="s">
        <v>207</v>
      </c>
      <c r="I414" s="143" t="e">
        <f>#REF!</f>
        <v>#REF!</v>
      </c>
      <c r="J414" s="137" t="str">
        <f>'YARIŞMA BİLGİLERİ'!$F$21</f>
        <v>Bayanlar</v>
      </c>
      <c r="K414" s="251" t="str">
        <f t="shared" si="6"/>
        <v>ISPARTA-Türkiye Üniversiteler Atletizm Şampiyonası</v>
      </c>
      <c r="L414" s="141" t="e">
        <f>#REF!</f>
        <v>#REF!</v>
      </c>
      <c r="M414" s="141" t="s">
        <v>224</v>
      </c>
    </row>
    <row r="415" spans="1:13" ht="24">
      <c r="A415" s="135">
        <v>843</v>
      </c>
      <c r="B415" s="205" t="s">
        <v>207</v>
      </c>
      <c r="C415" s="207" t="e">
        <f>#REF!</f>
        <v>#REF!</v>
      </c>
      <c r="D415" s="209" t="e">
        <f>#REF!</f>
        <v>#REF!</v>
      </c>
      <c r="E415" s="209" t="e">
        <f>#REF!</f>
        <v>#REF!</v>
      </c>
      <c r="F415" s="210" t="e">
        <f>#REF!</f>
        <v>#REF!</v>
      </c>
      <c r="G415" s="208" t="e">
        <f>#REF!</f>
        <v>#REF!</v>
      </c>
      <c r="H415" s="143" t="s">
        <v>207</v>
      </c>
      <c r="I415" s="143" t="e">
        <f>#REF!</f>
        <v>#REF!</v>
      </c>
      <c r="J415" s="137" t="str">
        <f>'YARIŞMA BİLGİLERİ'!$F$21</f>
        <v>Bayanlar</v>
      </c>
      <c r="K415" s="251" t="str">
        <f t="shared" si="6"/>
        <v>ISPARTA-Türkiye Üniversiteler Atletizm Şampiyonası</v>
      </c>
      <c r="L415" s="141" t="e">
        <f>#REF!</f>
        <v>#REF!</v>
      </c>
      <c r="M415" s="141" t="s">
        <v>224</v>
      </c>
    </row>
    <row r="416" spans="1:13" ht="24">
      <c r="A416" s="135">
        <v>844</v>
      </c>
      <c r="B416" s="205" t="s">
        <v>207</v>
      </c>
      <c r="C416" s="207" t="e">
        <f>#REF!</f>
        <v>#REF!</v>
      </c>
      <c r="D416" s="209" t="e">
        <f>#REF!</f>
        <v>#REF!</v>
      </c>
      <c r="E416" s="209" t="e">
        <f>#REF!</f>
        <v>#REF!</v>
      </c>
      <c r="F416" s="210" t="e">
        <f>#REF!</f>
        <v>#REF!</v>
      </c>
      <c r="G416" s="208" t="e">
        <f>#REF!</f>
        <v>#REF!</v>
      </c>
      <c r="H416" s="143" t="s">
        <v>207</v>
      </c>
      <c r="I416" s="143" t="e">
        <f>#REF!</f>
        <v>#REF!</v>
      </c>
      <c r="J416" s="137" t="str">
        <f>'YARIŞMA BİLGİLERİ'!$F$21</f>
        <v>Bayanlar</v>
      </c>
      <c r="K416" s="251" t="str">
        <f t="shared" si="6"/>
        <v>ISPARTA-Türkiye Üniversiteler Atletizm Şampiyonası</v>
      </c>
      <c r="L416" s="141" t="e">
        <f>#REF!</f>
        <v>#REF!</v>
      </c>
      <c r="M416" s="141" t="s">
        <v>224</v>
      </c>
    </row>
    <row r="417" spans="1:13" ht="24">
      <c r="A417" s="135">
        <v>845</v>
      </c>
      <c r="B417" s="205" t="s">
        <v>207</v>
      </c>
      <c r="C417" s="207" t="e">
        <f>#REF!</f>
        <v>#REF!</v>
      </c>
      <c r="D417" s="209" t="e">
        <f>#REF!</f>
        <v>#REF!</v>
      </c>
      <c r="E417" s="209" t="e">
        <f>#REF!</f>
        <v>#REF!</v>
      </c>
      <c r="F417" s="210" t="e">
        <f>#REF!</f>
        <v>#REF!</v>
      </c>
      <c r="G417" s="208" t="e">
        <f>#REF!</f>
        <v>#REF!</v>
      </c>
      <c r="H417" s="143" t="s">
        <v>207</v>
      </c>
      <c r="I417" s="143" t="e">
        <f>#REF!</f>
        <v>#REF!</v>
      </c>
      <c r="J417" s="137" t="str">
        <f>'YARIŞMA BİLGİLERİ'!$F$21</f>
        <v>Bayanlar</v>
      </c>
      <c r="K417" s="251" t="str">
        <f t="shared" si="6"/>
        <v>ISPARTA-Türkiye Üniversiteler Atletizm Şampiyonası</v>
      </c>
      <c r="L417" s="141" t="e">
        <f>#REF!</f>
        <v>#REF!</v>
      </c>
      <c r="M417" s="141" t="s">
        <v>224</v>
      </c>
    </row>
    <row r="418" spans="1:13" ht="24">
      <c r="A418" s="135">
        <v>846</v>
      </c>
      <c r="B418" s="205" t="s">
        <v>207</v>
      </c>
      <c r="C418" s="207" t="e">
        <f>#REF!</f>
        <v>#REF!</v>
      </c>
      <c r="D418" s="209" t="e">
        <f>#REF!</f>
        <v>#REF!</v>
      </c>
      <c r="E418" s="209" t="e">
        <f>#REF!</f>
        <v>#REF!</v>
      </c>
      <c r="F418" s="210" t="e">
        <f>#REF!</f>
        <v>#REF!</v>
      </c>
      <c r="G418" s="208" t="e">
        <f>#REF!</f>
        <v>#REF!</v>
      </c>
      <c r="H418" s="143" t="s">
        <v>207</v>
      </c>
      <c r="I418" s="143" t="e">
        <f>#REF!</f>
        <v>#REF!</v>
      </c>
      <c r="J418" s="137" t="str">
        <f>'YARIŞMA BİLGİLERİ'!$F$21</f>
        <v>Bayanlar</v>
      </c>
      <c r="K418" s="251" t="str">
        <f t="shared" si="6"/>
        <v>ISPARTA-Türkiye Üniversiteler Atletizm Şampiyonası</v>
      </c>
      <c r="L418" s="141" t="e">
        <f>#REF!</f>
        <v>#REF!</v>
      </c>
      <c r="M418" s="141" t="s">
        <v>224</v>
      </c>
    </row>
    <row r="419" spans="1:13" ht="24">
      <c r="A419" s="135">
        <v>847</v>
      </c>
      <c r="B419" s="205" t="s">
        <v>207</v>
      </c>
      <c r="C419" s="207" t="e">
        <f>#REF!</f>
        <v>#REF!</v>
      </c>
      <c r="D419" s="209" t="e">
        <f>#REF!</f>
        <v>#REF!</v>
      </c>
      <c r="E419" s="209" t="e">
        <f>#REF!</f>
        <v>#REF!</v>
      </c>
      <c r="F419" s="210" t="e">
        <f>#REF!</f>
        <v>#REF!</v>
      </c>
      <c r="G419" s="208" t="e">
        <f>#REF!</f>
        <v>#REF!</v>
      </c>
      <c r="H419" s="143" t="s">
        <v>207</v>
      </c>
      <c r="I419" s="143" t="e">
        <f>#REF!</f>
        <v>#REF!</v>
      </c>
      <c r="J419" s="137" t="str">
        <f>'YARIŞMA BİLGİLERİ'!$F$21</f>
        <v>Bayanlar</v>
      </c>
      <c r="K419" s="251" t="str">
        <f t="shared" si="6"/>
        <v>ISPARTA-Türkiye Üniversiteler Atletizm Şampiyonası</v>
      </c>
      <c r="L419" s="141" t="e">
        <f>#REF!</f>
        <v>#REF!</v>
      </c>
      <c r="M419" s="141" t="s">
        <v>224</v>
      </c>
    </row>
    <row r="420" spans="1:13" ht="24">
      <c r="A420" s="135">
        <v>848</v>
      </c>
      <c r="B420" s="205" t="s">
        <v>207</v>
      </c>
      <c r="C420" s="207" t="e">
        <f>#REF!</f>
        <v>#REF!</v>
      </c>
      <c r="D420" s="209" t="e">
        <f>#REF!</f>
        <v>#REF!</v>
      </c>
      <c r="E420" s="209" t="e">
        <f>#REF!</f>
        <v>#REF!</v>
      </c>
      <c r="F420" s="210" t="e">
        <f>#REF!</f>
        <v>#REF!</v>
      </c>
      <c r="G420" s="208" t="e">
        <f>#REF!</f>
        <v>#REF!</v>
      </c>
      <c r="H420" s="143" t="s">
        <v>207</v>
      </c>
      <c r="I420" s="143" t="e">
        <f>#REF!</f>
        <v>#REF!</v>
      </c>
      <c r="J420" s="137" t="str">
        <f>'YARIŞMA BİLGİLERİ'!$F$21</f>
        <v>Bayanlar</v>
      </c>
      <c r="K420" s="251" t="str">
        <f t="shared" si="6"/>
        <v>ISPARTA-Türkiye Üniversiteler Atletizm Şampiyonası</v>
      </c>
      <c r="L420" s="141" t="e">
        <f>#REF!</f>
        <v>#REF!</v>
      </c>
      <c r="M420" s="141" t="s">
        <v>224</v>
      </c>
    </row>
    <row r="421" spans="1:13" ht="24">
      <c r="A421" s="135">
        <v>849</v>
      </c>
      <c r="B421" s="205" t="s">
        <v>207</v>
      </c>
      <c r="C421" s="207" t="e">
        <f>#REF!</f>
        <v>#REF!</v>
      </c>
      <c r="D421" s="209" t="e">
        <f>#REF!</f>
        <v>#REF!</v>
      </c>
      <c r="E421" s="209" t="e">
        <f>#REF!</f>
        <v>#REF!</v>
      </c>
      <c r="F421" s="210" t="e">
        <f>#REF!</f>
        <v>#REF!</v>
      </c>
      <c r="G421" s="208" t="e">
        <f>#REF!</f>
        <v>#REF!</v>
      </c>
      <c r="H421" s="143" t="s">
        <v>207</v>
      </c>
      <c r="I421" s="143" t="e">
        <f>#REF!</f>
        <v>#REF!</v>
      </c>
      <c r="J421" s="137" t="str">
        <f>'YARIŞMA BİLGİLERİ'!$F$21</f>
        <v>Bayanlar</v>
      </c>
      <c r="K421" s="251" t="str">
        <f t="shared" si="6"/>
        <v>ISPARTA-Türkiye Üniversiteler Atletizm Şampiyonası</v>
      </c>
      <c r="L421" s="141" t="e">
        <f>#REF!</f>
        <v>#REF!</v>
      </c>
      <c r="M421" s="141" t="s">
        <v>224</v>
      </c>
    </row>
    <row r="422" spans="1:13" ht="24">
      <c r="A422" s="135">
        <v>850</v>
      </c>
      <c r="B422" s="205" t="s">
        <v>207</v>
      </c>
      <c r="C422" s="207" t="e">
        <f>#REF!</f>
        <v>#REF!</v>
      </c>
      <c r="D422" s="209" t="e">
        <f>#REF!</f>
        <v>#REF!</v>
      </c>
      <c r="E422" s="209" t="e">
        <f>#REF!</f>
        <v>#REF!</v>
      </c>
      <c r="F422" s="210" t="e">
        <f>#REF!</f>
        <v>#REF!</v>
      </c>
      <c r="G422" s="208" t="e">
        <f>#REF!</f>
        <v>#REF!</v>
      </c>
      <c r="H422" s="143" t="s">
        <v>207</v>
      </c>
      <c r="I422" s="143" t="e">
        <f>#REF!</f>
        <v>#REF!</v>
      </c>
      <c r="J422" s="137" t="str">
        <f>'YARIŞMA BİLGİLERİ'!$F$21</f>
        <v>Bayanlar</v>
      </c>
      <c r="K422" s="251" t="str">
        <f t="shared" si="6"/>
        <v>ISPARTA-Türkiye Üniversiteler Atletizm Şampiyonası</v>
      </c>
      <c r="L422" s="141" t="e">
        <f>#REF!</f>
        <v>#REF!</v>
      </c>
      <c r="M422" s="141" t="s">
        <v>224</v>
      </c>
    </row>
    <row r="423" spans="1:13" ht="24">
      <c r="A423" s="135">
        <v>851</v>
      </c>
      <c r="B423" s="205" t="s">
        <v>207</v>
      </c>
      <c r="C423" s="207" t="e">
        <f>#REF!</f>
        <v>#REF!</v>
      </c>
      <c r="D423" s="209" t="e">
        <f>#REF!</f>
        <v>#REF!</v>
      </c>
      <c r="E423" s="209" t="e">
        <f>#REF!</f>
        <v>#REF!</v>
      </c>
      <c r="F423" s="210" t="e">
        <f>#REF!</f>
        <v>#REF!</v>
      </c>
      <c r="G423" s="208" t="e">
        <f>#REF!</f>
        <v>#REF!</v>
      </c>
      <c r="H423" s="143" t="s">
        <v>207</v>
      </c>
      <c r="I423" s="143" t="e">
        <f>#REF!</f>
        <v>#REF!</v>
      </c>
      <c r="J423" s="137" t="str">
        <f>'YARIŞMA BİLGİLERİ'!$F$21</f>
        <v>Bayanlar</v>
      </c>
      <c r="K423" s="251" t="str">
        <f t="shared" si="6"/>
        <v>ISPARTA-Türkiye Üniversiteler Atletizm Şampiyonası</v>
      </c>
      <c r="L423" s="141" t="e">
        <f>#REF!</f>
        <v>#REF!</v>
      </c>
      <c r="M423" s="141" t="s">
        <v>224</v>
      </c>
    </row>
    <row r="424" spans="1:13" ht="24">
      <c r="A424" s="135">
        <v>852</v>
      </c>
      <c r="B424" s="205" t="s">
        <v>207</v>
      </c>
      <c r="C424" s="207" t="e">
        <f>#REF!</f>
        <v>#REF!</v>
      </c>
      <c r="D424" s="209" t="e">
        <f>#REF!</f>
        <v>#REF!</v>
      </c>
      <c r="E424" s="209" t="e">
        <f>#REF!</f>
        <v>#REF!</v>
      </c>
      <c r="F424" s="210" t="e">
        <f>#REF!</f>
        <v>#REF!</v>
      </c>
      <c r="G424" s="208" t="e">
        <f>#REF!</f>
        <v>#REF!</v>
      </c>
      <c r="H424" s="143" t="s">
        <v>207</v>
      </c>
      <c r="I424" s="143" t="e">
        <f>#REF!</f>
        <v>#REF!</v>
      </c>
      <c r="J424" s="137" t="str">
        <f>'YARIŞMA BİLGİLERİ'!$F$21</f>
        <v>Bayanlar</v>
      </c>
      <c r="K424" s="251" t="str">
        <f t="shared" si="6"/>
        <v>ISPARTA-Türkiye Üniversiteler Atletizm Şampiyonası</v>
      </c>
      <c r="L424" s="141" t="e">
        <f>#REF!</f>
        <v>#REF!</v>
      </c>
      <c r="M424" s="141" t="s">
        <v>224</v>
      </c>
    </row>
    <row r="425" spans="1:13" ht="24">
      <c r="A425" s="135">
        <v>853</v>
      </c>
      <c r="B425" s="205" t="s">
        <v>207</v>
      </c>
      <c r="C425" s="207" t="e">
        <f>#REF!</f>
        <v>#REF!</v>
      </c>
      <c r="D425" s="209" t="e">
        <f>#REF!</f>
        <v>#REF!</v>
      </c>
      <c r="E425" s="209" t="e">
        <f>#REF!</f>
        <v>#REF!</v>
      </c>
      <c r="F425" s="210" t="e">
        <f>#REF!</f>
        <v>#REF!</v>
      </c>
      <c r="G425" s="208" t="e">
        <f>#REF!</f>
        <v>#REF!</v>
      </c>
      <c r="H425" s="143" t="s">
        <v>207</v>
      </c>
      <c r="I425" s="143" t="e">
        <f>#REF!</f>
        <v>#REF!</v>
      </c>
      <c r="J425" s="137" t="str">
        <f>'YARIŞMA BİLGİLERİ'!$F$21</f>
        <v>Bayanlar</v>
      </c>
      <c r="K425" s="251" t="str">
        <f t="shared" si="6"/>
        <v>ISPARTA-Türkiye Üniversiteler Atletizm Şampiyonası</v>
      </c>
      <c r="L425" s="141" t="e">
        <f>#REF!</f>
        <v>#REF!</v>
      </c>
      <c r="M425" s="141" t="s">
        <v>224</v>
      </c>
    </row>
    <row r="426" spans="1:13" ht="24">
      <c r="A426" s="135">
        <v>854</v>
      </c>
      <c r="B426" s="205" t="s">
        <v>207</v>
      </c>
      <c r="C426" s="207" t="e">
        <f>#REF!</f>
        <v>#REF!</v>
      </c>
      <c r="D426" s="209" t="e">
        <f>#REF!</f>
        <v>#REF!</v>
      </c>
      <c r="E426" s="209" t="e">
        <f>#REF!</f>
        <v>#REF!</v>
      </c>
      <c r="F426" s="210" t="e">
        <f>#REF!</f>
        <v>#REF!</v>
      </c>
      <c r="G426" s="208" t="e">
        <f>#REF!</f>
        <v>#REF!</v>
      </c>
      <c r="H426" s="143" t="s">
        <v>207</v>
      </c>
      <c r="I426" s="143" t="e">
        <f>#REF!</f>
        <v>#REF!</v>
      </c>
      <c r="J426" s="137" t="str">
        <f>'YARIŞMA BİLGİLERİ'!$F$21</f>
        <v>Bayanlar</v>
      </c>
      <c r="K426" s="251" t="str">
        <f t="shared" si="6"/>
        <v>ISPARTA-Türkiye Üniversiteler Atletizm Şampiyonası</v>
      </c>
      <c r="L426" s="141" t="e">
        <f>#REF!</f>
        <v>#REF!</v>
      </c>
      <c r="M426" s="141" t="s">
        <v>224</v>
      </c>
    </row>
    <row r="427" spans="1:13" ht="24">
      <c r="A427" s="135">
        <v>855</v>
      </c>
      <c r="B427" s="205" t="s">
        <v>207</v>
      </c>
      <c r="C427" s="207" t="e">
        <f>#REF!</f>
        <v>#REF!</v>
      </c>
      <c r="D427" s="209" t="e">
        <f>#REF!</f>
        <v>#REF!</v>
      </c>
      <c r="E427" s="209" t="e">
        <f>#REF!</f>
        <v>#REF!</v>
      </c>
      <c r="F427" s="210" t="e">
        <f>#REF!</f>
        <v>#REF!</v>
      </c>
      <c r="G427" s="208" t="e">
        <f>#REF!</f>
        <v>#REF!</v>
      </c>
      <c r="H427" s="143" t="s">
        <v>207</v>
      </c>
      <c r="I427" s="143" t="e">
        <f>#REF!</f>
        <v>#REF!</v>
      </c>
      <c r="J427" s="137" t="str">
        <f>'YARIŞMA BİLGİLERİ'!$F$21</f>
        <v>Bayanlar</v>
      </c>
      <c r="K427" s="251" t="str">
        <f t="shared" si="6"/>
        <v>ISPARTA-Türkiye Üniversiteler Atletizm Şampiyonası</v>
      </c>
      <c r="L427" s="141" t="e">
        <f>#REF!</f>
        <v>#REF!</v>
      </c>
      <c r="M427" s="141" t="s">
        <v>224</v>
      </c>
    </row>
    <row r="428" spans="1:13" ht="24">
      <c r="A428" s="135">
        <v>856</v>
      </c>
      <c r="B428" s="205" t="s">
        <v>207</v>
      </c>
      <c r="C428" s="207" t="e">
        <f>#REF!</f>
        <v>#REF!</v>
      </c>
      <c r="D428" s="209" t="e">
        <f>#REF!</f>
        <v>#REF!</v>
      </c>
      <c r="E428" s="209" t="e">
        <f>#REF!</f>
        <v>#REF!</v>
      </c>
      <c r="F428" s="210" t="e">
        <f>#REF!</f>
        <v>#REF!</v>
      </c>
      <c r="G428" s="208" t="e">
        <f>#REF!</f>
        <v>#REF!</v>
      </c>
      <c r="H428" s="143" t="s">
        <v>207</v>
      </c>
      <c r="I428" s="143" t="e">
        <f>#REF!</f>
        <v>#REF!</v>
      </c>
      <c r="J428" s="137" t="str">
        <f>'YARIŞMA BİLGİLERİ'!$F$21</f>
        <v>Bayanlar</v>
      </c>
      <c r="K428" s="251" t="str">
        <f t="shared" si="6"/>
        <v>ISPARTA-Türkiye Üniversiteler Atletizm Şampiyonası</v>
      </c>
      <c r="L428" s="141" t="e">
        <f>#REF!</f>
        <v>#REF!</v>
      </c>
      <c r="M428" s="141" t="s">
        <v>224</v>
      </c>
    </row>
    <row r="429" spans="1:13" ht="24">
      <c r="A429" s="135">
        <v>857</v>
      </c>
      <c r="B429" s="205" t="s">
        <v>206</v>
      </c>
      <c r="C429" s="207" t="e">
        <f>#REF!</f>
        <v>#REF!</v>
      </c>
      <c r="D429" s="209" t="e">
        <f>#REF!</f>
        <v>#REF!</v>
      </c>
      <c r="E429" s="209" t="e">
        <f>#REF!</f>
        <v>#REF!</v>
      </c>
      <c r="F429" s="210" t="e">
        <f>#REF!</f>
        <v>#REF!</v>
      </c>
      <c r="G429" s="208" t="e">
        <f>#REF!</f>
        <v>#REF!</v>
      </c>
      <c r="H429" s="143" t="s">
        <v>206</v>
      </c>
      <c r="I429" s="143" t="e">
        <f>#REF!</f>
        <v>#REF!</v>
      </c>
      <c r="J429" s="137" t="str">
        <f>'YARIŞMA BİLGİLERİ'!$F$21</f>
        <v>Bayanlar</v>
      </c>
      <c r="K429" s="251" t="str">
        <f t="shared" si="6"/>
        <v>ISPARTA-Türkiye Üniversiteler Atletizm Şampiyonası</v>
      </c>
      <c r="L429" s="141" t="e">
        <f>#REF!</f>
        <v>#REF!</v>
      </c>
      <c r="M429" s="141" t="s">
        <v>224</v>
      </c>
    </row>
    <row r="430" spans="1:13" ht="24">
      <c r="A430" s="135">
        <v>858</v>
      </c>
      <c r="B430" s="205" t="s">
        <v>206</v>
      </c>
      <c r="C430" s="207" t="e">
        <f>#REF!</f>
        <v>#REF!</v>
      </c>
      <c r="D430" s="209" t="e">
        <f>#REF!</f>
        <v>#REF!</v>
      </c>
      <c r="E430" s="209" t="e">
        <f>#REF!</f>
        <v>#REF!</v>
      </c>
      <c r="F430" s="210" t="e">
        <f>#REF!</f>
        <v>#REF!</v>
      </c>
      <c r="G430" s="208" t="e">
        <f>#REF!</f>
        <v>#REF!</v>
      </c>
      <c r="H430" s="143" t="s">
        <v>206</v>
      </c>
      <c r="I430" s="143" t="e">
        <f>#REF!</f>
        <v>#REF!</v>
      </c>
      <c r="J430" s="137" t="str">
        <f>'YARIŞMA BİLGİLERİ'!$F$21</f>
        <v>Bayanlar</v>
      </c>
      <c r="K430" s="251" t="str">
        <f t="shared" si="6"/>
        <v>ISPARTA-Türkiye Üniversiteler Atletizm Şampiyonası</v>
      </c>
      <c r="L430" s="141" t="e">
        <f>#REF!</f>
        <v>#REF!</v>
      </c>
      <c r="M430" s="141" t="s">
        <v>224</v>
      </c>
    </row>
    <row r="431" spans="1:13" ht="24">
      <c r="A431" s="135">
        <v>859</v>
      </c>
      <c r="B431" s="205" t="s">
        <v>206</v>
      </c>
      <c r="C431" s="207" t="e">
        <f>#REF!</f>
        <v>#REF!</v>
      </c>
      <c r="D431" s="209" t="e">
        <f>#REF!</f>
        <v>#REF!</v>
      </c>
      <c r="E431" s="209" t="e">
        <f>#REF!</f>
        <v>#REF!</v>
      </c>
      <c r="F431" s="210" t="e">
        <f>#REF!</f>
        <v>#REF!</v>
      </c>
      <c r="G431" s="208" t="e">
        <f>#REF!</f>
        <v>#REF!</v>
      </c>
      <c r="H431" s="143" t="s">
        <v>206</v>
      </c>
      <c r="I431" s="143" t="e">
        <f>#REF!</f>
        <v>#REF!</v>
      </c>
      <c r="J431" s="137" t="str">
        <f>'YARIŞMA BİLGİLERİ'!$F$21</f>
        <v>Bayanlar</v>
      </c>
      <c r="K431" s="251" t="str">
        <f t="shared" si="6"/>
        <v>ISPARTA-Türkiye Üniversiteler Atletizm Şampiyonası</v>
      </c>
      <c r="L431" s="141" t="e">
        <f>#REF!</f>
        <v>#REF!</v>
      </c>
      <c r="M431" s="141" t="s">
        <v>224</v>
      </c>
    </row>
    <row r="432" spans="1:13" ht="24">
      <c r="A432" s="135">
        <v>860</v>
      </c>
      <c r="B432" s="205" t="s">
        <v>206</v>
      </c>
      <c r="C432" s="207" t="e">
        <f>#REF!</f>
        <v>#REF!</v>
      </c>
      <c r="D432" s="209" t="e">
        <f>#REF!</f>
        <v>#REF!</v>
      </c>
      <c r="E432" s="209" t="e">
        <f>#REF!</f>
        <v>#REF!</v>
      </c>
      <c r="F432" s="210" t="e">
        <f>#REF!</f>
        <v>#REF!</v>
      </c>
      <c r="G432" s="208" t="e">
        <f>#REF!</f>
        <v>#REF!</v>
      </c>
      <c r="H432" s="143" t="s">
        <v>206</v>
      </c>
      <c r="I432" s="143" t="e">
        <f>#REF!</f>
        <v>#REF!</v>
      </c>
      <c r="J432" s="137" t="str">
        <f>'YARIŞMA BİLGİLERİ'!$F$21</f>
        <v>Bayanlar</v>
      </c>
      <c r="K432" s="251" t="str">
        <f t="shared" si="6"/>
        <v>ISPARTA-Türkiye Üniversiteler Atletizm Şampiyonası</v>
      </c>
      <c r="L432" s="141" t="e">
        <f>#REF!</f>
        <v>#REF!</v>
      </c>
      <c r="M432" s="141" t="s">
        <v>224</v>
      </c>
    </row>
    <row r="433" spans="1:13" ht="24">
      <c r="A433" s="135">
        <v>861</v>
      </c>
      <c r="B433" s="205" t="s">
        <v>206</v>
      </c>
      <c r="C433" s="207" t="e">
        <f>#REF!</f>
        <v>#REF!</v>
      </c>
      <c r="D433" s="209" t="e">
        <f>#REF!</f>
        <v>#REF!</v>
      </c>
      <c r="E433" s="209" t="e">
        <f>#REF!</f>
        <v>#REF!</v>
      </c>
      <c r="F433" s="210" t="e">
        <f>#REF!</f>
        <v>#REF!</v>
      </c>
      <c r="G433" s="208" t="e">
        <f>#REF!</f>
        <v>#REF!</v>
      </c>
      <c r="H433" s="143" t="s">
        <v>206</v>
      </c>
      <c r="I433" s="143" t="e">
        <f>#REF!</f>
        <v>#REF!</v>
      </c>
      <c r="J433" s="137" t="str">
        <f>'YARIŞMA BİLGİLERİ'!$F$21</f>
        <v>Bayanlar</v>
      </c>
      <c r="K433" s="251" t="str">
        <f t="shared" si="6"/>
        <v>ISPARTA-Türkiye Üniversiteler Atletizm Şampiyonası</v>
      </c>
      <c r="L433" s="141" t="e">
        <f>#REF!</f>
        <v>#REF!</v>
      </c>
      <c r="M433" s="141" t="s">
        <v>224</v>
      </c>
    </row>
    <row r="434" spans="1:13" ht="24">
      <c r="A434" s="135">
        <v>862</v>
      </c>
      <c r="B434" s="205" t="s">
        <v>206</v>
      </c>
      <c r="C434" s="207" t="e">
        <f>#REF!</f>
        <v>#REF!</v>
      </c>
      <c r="D434" s="209" t="e">
        <f>#REF!</f>
        <v>#REF!</v>
      </c>
      <c r="E434" s="209" t="e">
        <f>#REF!</f>
        <v>#REF!</v>
      </c>
      <c r="F434" s="210" t="e">
        <f>#REF!</f>
        <v>#REF!</v>
      </c>
      <c r="G434" s="208" t="e">
        <f>#REF!</f>
        <v>#REF!</v>
      </c>
      <c r="H434" s="143" t="s">
        <v>206</v>
      </c>
      <c r="I434" s="143" t="e">
        <f>#REF!</f>
        <v>#REF!</v>
      </c>
      <c r="J434" s="137" t="str">
        <f>'YARIŞMA BİLGİLERİ'!$F$21</f>
        <v>Bayanlar</v>
      </c>
      <c r="K434" s="251" t="str">
        <f t="shared" si="6"/>
        <v>ISPARTA-Türkiye Üniversiteler Atletizm Şampiyonası</v>
      </c>
      <c r="L434" s="141" t="e">
        <f>#REF!</f>
        <v>#REF!</v>
      </c>
      <c r="M434" s="141" t="s">
        <v>224</v>
      </c>
    </row>
    <row r="435" spans="1:13" ht="24">
      <c r="A435" s="135">
        <v>863</v>
      </c>
      <c r="B435" s="205" t="s">
        <v>206</v>
      </c>
      <c r="C435" s="207" t="e">
        <f>#REF!</f>
        <v>#REF!</v>
      </c>
      <c r="D435" s="209" t="e">
        <f>#REF!</f>
        <v>#REF!</v>
      </c>
      <c r="E435" s="209" t="e">
        <f>#REF!</f>
        <v>#REF!</v>
      </c>
      <c r="F435" s="210" t="e">
        <f>#REF!</f>
        <v>#REF!</v>
      </c>
      <c r="G435" s="208" t="e">
        <f>#REF!</f>
        <v>#REF!</v>
      </c>
      <c r="H435" s="143" t="s">
        <v>206</v>
      </c>
      <c r="I435" s="143" t="e">
        <f>#REF!</f>
        <v>#REF!</v>
      </c>
      <c r="J435" s="137" t="str">
        <f>'YARIŞMA BİLGİLERİ'!$F$21</f>
        <v>Bayanlar</v>
      </c>
      <c r="K435" s="251" t="str">
        <f t="shared" si="6"/>
        <v>ISPARTA-Türkiye Üniversiteler Atletizm Şampiyonası</v>
      </c>
      <c r="L435" s="141" t="e">
        <f>#REF!</f>
        <v>#REF!</v>
      </c>
      <c r="M435" s="141" t="s">
        <v>224</v>
      </c>
    </row>
    <row r="436" spans="1:13" ht="24">
      <c r="A436" s="135">
        <v>864</v>
      </c>
      <c r="B436" s="205" t="s">
        <v>206</v>
      </c>
      <c r="C436" s="207" t="e">
        <f>#REF!</f>
        <v>#REF!</v>
      </c>
      <c r="D436" s="209" t="e">
        <f>#REF!</f>
        <v>#REF!</v>
      </c>
      <c r="E436" s="209" t="e">
        <f>#REF!</f>
        <v>#REF!</v>
      </c>
      <c r="F436" s="210" t="e">
        <f>#REF!</f>
        <v>#REF!</v>
      </c>
      <c r="G436" s="208" t="e">
        <f>#REF!</f>
        <v>#REF!</v>
      </c>
      <c r="H436" s="143" t="s">
        <v>206</v>
      </c>
      <c r="I436" s="143" t="e">
        <f>#REF!</f>
        <v>#REF!</v>
      </c>
      <c r="J436" s="137" t="str">
        <f>'YARIŞMA BİLGİLERİ'!$F$21</f>
        <v>Bayanlar</v>
      </c>
      <c r="K436" s="251" t="str">
        <f t="shared" si="6"/>
        <v>ISPARTA-Türkiye Üniversiteler Atletizm Şampiyonası</v>
      </c>
      <c r="L436" s="141" t="e">
        <f>#REF!</f>
        <v>#REF!</v>
      </c>
      <c r="M436" s="141" t="s">
        <v>224</v>
      </c>
    </row>
    <row r="437" spans="1:13" ht="24">
      <c r="A437" s="135">
        <v>865</v>
      </c>
      <c r="B437" s="205" t="s">
        <v>206</v>
      </c>
      <c r="C437" s="207" t="e">
        <f>#REF!</f>
        <v>#REF!</v>
      </c>
      <c r="D437" s="209" t="e">
        <f>#REF!</f>
        <v>#REF!</v>
      </c>
      <c r="E437" s="209" t="e">
        <f>#REF!</f>
        <v>#REF!</v>
      </c>
      <c r="F437" s="210" t="e">
        <f>#REF!</f>
        <v>#REF!</v>
      </c>
      <c r="G437" s="208" t="e">
        <f>#REF!</f>
        <v>#REF!</v>
      </c>
      <c r="H437" s="143" t="s">
        <v>206</v>
      </c>
      <c r="I437" s="143" t="e">
        <f>#REF!</f>
        <v>#REF!</v>
      </c>
      <c r="J437" s="137" t="str">
        <f>'YARIŞMA BİLGİLERİ'!$F$21</f>
        <v>Bayanlar</v>
      </c>
      <c r="K437" s="251" t="str">
        <f t="shared" si="6"/>
        <v>ISPARTA-Türkiye Üniversiteler Atletizm Şampiyonası</v>
      </c>
      <c r="L437" s="141" t="e">
        <f>#REF!</f>
        <v>#REF!</v>
      </c>
      <c r="M437" s="141" t="s">
        <v>224</v>
      </c>
    </row>
    <row r="438" spans="1:13" ht="24">
      <c r="A438" s="135">
        <v>866</v>
      </c>
      <c r="B438" s="205" t="s">
        <v>206</v>
      </c>
      <c r="C438" s="207" t="e">
        <f>#REF!</f>
        <v>#REF!</v>
      </c>
      <c r="D438" s="209" t="e">
        <f>#REF!</f>
        <v>#REF!</v>
      </c>
      <c r="E438" s="209" t="e">
        <f>#REF!</f>
        <v>#REF!</v>
      </c>
      <c r="F438" s="210" t="e">
        <f>#REF!</f>
        <v>#REF!</v>
      </c>
      <c r="G438" s="208" t="e">
        <f>#REF!</f>
        <v>#REF!</v>
      </c>
      <c r="H438" s="143" t="s">
        <v>206</v>
      </c>
      <c r="I438" s="143" t="e">
        <f>#REF!</f>
        <v>#REF!</v>
      </c>
      <c r="J438" s="137" t="str">
        <f>'YARIŞMA BİLGİLERİ'!$F$21</f>
        <v>Bayanlar</v>
      </c>
      <c r="K438" s="251" t="str">
        <f t="shared" si="6"/>
        <v>ISPARTA-Türkiye Üniversiteler Atletizm Şampiyonası</v>
      </c>
      <c r="L438" s="141" t="e">
        <f>#REF!</f>
        <v>#REF!</v>
      </c>
      <c r="M438" s="141" t="s">
        <v>224</v>
      </c>
    </row>
    <row r="439" spans="1:13" ht="24">
      <c r="A439" s="135">
        <v>867</v>
      </c>
      <c r="B439" s="205" t="s">
        <v>206</v>
      </c>
      <c r="C439" s="207" t="e">
        <f>#REF!</f>
        <v>#REF!</v>
      </c>
      <c r="D439" s="209" t="e">
        <f>#REF!</f>
        <v>#REF!</v>
      </c>
      <c r="E439" s="209" t="e">
        <f>#REF!</f>
        <v>#REF!</v>
      </c>
      <c r="F439" s="210" t="e">
        <f>#REF!</f>
        <v>#REF!</v>
      </c>
      <c r="G439" s="208" t="e">
        <f>#REF!</f>
        <v>#REF!</v>
      </c>
      <c r="H439" s="143" t="s">
        <v>206</v>
      </c>
      <c r="I439" s="143" t="e">
        <f>#REF!</f>
        <v>#REF!</v>
      </c>
      <c r="J439" s="137" t="str">
        <f>'YARIŞMA BİLGİLERİ'!$F$21</f>
        <v>Bayanlar</v>
      </c>
      <c r="K439" s="251" t="str">
        <f t="shared" si="6"/>
        <v>ISPARTA-Türkiye Üniversiteler Atletizm Şampiyonası</v>
      </c>
      <c r="L439" s="141" t="e">
        <f>#REF!</f>
        <v>#REF!</v>
      </c>
      <c r="M439" s="141" t="s">
        <v>224</v>
      </c>
    </row>
    <row r="440" spans="1:13" ht="24">
      <c r="A440" s="135">
        <v>868</v>
      </c>
      <c r="B440" s="205" t="s">
        <v>206</v>
      </c>
      <c r="C440" s="207" t="e">
        <f>#REF!</f>
        <v>#REF!</v>
      </c>
      <c r="D440" s="209" t="e">
        <f>#REF!</f>
        <v>#REF!</v>
      </c>
      <c r="E440" s="209" t="e">
        <f>#REF!</f>
        <v>#REF!</v>
      </c>
      <c r="F440" s="210" t="e">
        <f>#REF!</f>
        <v>#REF!</v>
      </c>
      <c r="G440" s="208" t="e">
        <f>#REF!</f>
        <v>#REF!</v>
      </c>
      <c r="H440" s="143" t="s">
        <v>206</v>
      </c>
      <c r="I440" s="143" t="e">
        <f>#REF!</f>
        <v>#REF!</v>
      </c>
      <c r="J440" s="137" t="str">
        <f>'YARIŞMA BİLGİLERİ'!$F$21</f>
        <v>Bayanlar</v>
      </c>
      <c r="K440" s="251" t="str">
        <f t="shared" si="6"/>
        <v>ISPARTA-Türkiye Üniversiteler Atletizm Şampiyonası</v>
      </c>
      <c r="L440" s="141" t="e">
        <f>#REF!</f>
        <v>#REF!</v>
      </c>
      <c r="M440" s="141" t="s">
        <v>224</v>
      </c>
    </row>
    <row r="441" spans="1:13" ht="24">
      <c r="A441" s="135">
        <v>869</v>
      </c>
      <c r="B441" s="205" t="s">
        <v>206</v>
      </c>
      <c r="C441" s="207" t="e">
        <f>#REF!</f>
        <v>#REF!</v>
      </c>
      <c r="D441" s="209" t="e">
        <f>#REF!</f>
        <v>#REF!</v>
      </c>
      <c r="E441" s="209" t="e">
        <f>#REF!</f>
        <v>#REF!</v>
      </c>
      <c r="F441" s="210" t="e">
        <f>#REF!</f>
        <v>#REF!</v>
      </c>
      <c r="G441" s="208" t="e">
        <f>#REF!</f>
        <v>#REF!</v>
      </c>
      <c r="H441" s="143" t="s">
        <v>206</v>
      </c>
      <c r="I441" s="143" t="e">
        <f>#REF!</f>
        <v>#REF!</v>
      </c>
      <c r="J441" s="137" t="str">
        <f>'YARIŞMA BİLGİLERİ'!$F$21</f>
        <v>Bayanlar</v>
      </c>
      <c r="K441" s="251" t="str">
        <f t="shared" si="6"/>
        <v>ISPARTA-Türkiye Üniversiteler Atletizm Şampiyonası</v>
      </c>
      <c r="L441" s="141" t="e">
        <f>#REF!</f>
        <v>#REF!</v>
      </c>
      <c r="M441" s="141" t="s">
        <v>224</v>
      </c>
    </row>
    <row r="442" spans="1:13" ht="24">
      <c r="A442" s="135">
        <v>870</v>
      </c>
      <c r="B442" s="205" t="s">
        <v>206</v>
      </c>
      <c r="C442" s="207" t="e">
        <f>#REF!</f>
        <v>#REF!</v>
      </c>
      <c r="D442" s="209" t="e">
        <f>#REF!</f>
        <v>#REF!</v>
      </c>
      <c r="E442" s="209" t="e">
        <f>#REF!</f>
        <v>#REF!</v>
      </c>
      <c r="F442" s="210" t="e">
        <f>#REF!</f>
        <v>#REF!</v>
      </c>
      <c r="G442" s="208" t="e">
        <f>#REF!</f>
        <v>#REF!</v>
      </c>
      <c r="H442" s="143" t="s">
        <v>206</v>
      </c>
      <c r="I442" s="143" t="e">
        <f>#REF!</f>
        <v>#REF!</v>
      </c>
      <c r="J442" s="137" t="str">
        <f>'YARIŞMA BİLGİLERİ'!$F$21</f>
        <v>Bayanlar</v>
      </c>
      <c r="K442" s="251" t="str">
        <f t="shared" si="6"/>
        <v>ISPARTA-Türkiye Üniversiteler Atletizm Şampiyonası</v>
      </c>
      <c r="L442" s="141" t="e">
        <f>#REF!</f>
        <v>#REF!</v>
      </c>
      <c r="M442" s="141" t="s">
        <v>224</v>
      </c>
    </row>
    <row r="443" spans="1:13" ht="24">
      <c r="A443" s="135">
        <v>871</v>
      </c>
      <c r="B443" s="205" t="s">
        <v>206</v>
      </c>
      <c r="C443" s="207" t="e">
        <f>#REF!</f>
        <v>#REF!</v>
      </c>
      <c r="D443" s="209" t="e">
        <f>#REF!</f>
        <v>#REF!</v>
      </c>
      <c r="E443" s="209" t="e">
        <f>#REF!</f>
        <v>#REF!</v>
      </c>
      <c r="F443" s="210" t="e">
        <f>#REF!</f>
        <v>#REF!</v>
      </c>
      <c r="G443" s="208" t="e">
        <f>#REF!</f>
        <v>#REF!</v>
      </c>
      <c r="H443" s="143" t="s">
        <v>206</v>
      </c>
      <c r="I443" s="143" t="e">
        <f>#REF!</f>
        <v>#REF!</v>
      </c>
      <c r="J443" s="137" t="str">
        <f>'YARIŞMA BİLGİLERİ'!$F$21</f>
        <v>Bayanlar</v>
      </c>
      <c r="K443" s="251" t="str">
        <f t="shared" si="6"/>
        <v>ISPARTA-Türkiye Üniversiteler Atletizm Şampiyonası</v>
      </c>
      <c r="L443" s="141" t="e">
        <f>#REF!</f>
        <v>#REF!</v>
      </c>
      <c r="M443" s="141" t="s">
        <v>224</v>
      </c>
    </row>
    <row r="444" spans="1:13" ht="24">
      <c r="A444" s="135">
        <v>872</v>
      </c>
      <c r="B444" s="205" t="s">
        <v>206</v>
      </c>
      <c r="C444" s="207" t="e">
        <f>#REF!</f>
        <v>#REF!</v>
      </c>
      <c r="D444" s="209" t="e">
        <f>#REF!</f>
        <v>#REF!</v>
      </c>
      <c r="E444" s="209" t="e">
        <f>#REF!</f>
        <v>#REF!</v>
      </c>
      <c r="F444" s="210" t="e">
        <f>#REF!</f>
        <v>#REF!</v>
      </c>
      <c r="G444" s="208" t="e">
        <f>#REF!</f>
        <v>#REF!</v>
      </c>
      <c r="H444" s="143" t="s">
        <v>206</v>
      </c>
      <c r="I444" s="143" t="e">
        <f>#REF!</f>
        <v>#REF!</v>
      </c>
      <c r="J444" s="137" t="str">
        <f>'YARIŞMA BİLGİLERİ'!$F$21</f>
        <v>Bayanlar</v>
      </c>
      <c r="K444" s="251" t="str">
        <f t="shared" si="6"/>
        <v>ISPARTA-Türkiye Üniversiteler Atletizm Şampiyonası</v>
      </c>
      <c r="L444" s="141" t="e">
        <f>#REF!</f>
        <v>#REF!</v>
      </c>
      <c r="M444" s="141" t="s">
        <v>224</v>
      </c>
    </row>
    <row r="445" spans="1:13" ht="24">
      <c r="A445" s="135">
        <v>873</v>
      </c>
      <c r="B445" s="205" t="s">
        <v>206</v>
      </c>
      <c r="C445" s="207" t="e">
        <f>#REF!</f>
        <v>#REF!</v>
      </c>
      <c r="D445" s="209" t="e">
        <f>#REF!</f>
        <v>#REF!</v>
      </c>
      <c r="E445" s="209" t="e">
        <f>#REF!</f>
        <v>#REF!</v>
      </c>
      <c r="F445" s="210" t="e">
        <f>#REF!</f>
        <v>#REF!</v>
      </c>
      <c r="G445" s="208" t="e">
        <f>#REF!</f>
        <v>#REF!</v>
      </c>
      <c r="H445" s="143" t="s">
        <v>206</v>
      </c>
      <c r="I445" s="143" t="e">
        <f>#REF!</f>
        <v>#REF!</v>
      </c>
      <c r="J445" s="137" t="str">
        <f>'YARIŞMA BİLGİLERİ'!$F$21</f>
        <v>Bayanlar</v>
      </c>
      <c r="K445" s="251" t="str">
        <f t="shared" si="6"/>
        <v>ISPARTA-Türkiye Üniversiteler Atletizm Şampiyonası</v>
      </c>
      <c r="L445" s="141" t="e">
        <f>#REF!</f>
        <v>#REF!</v>
      </c>
      <c r="M445" s="141" t="s">
        <v>224</v>
      </c>
    </row>
    <row r="446" spans="1:13" ht="24">
      <c r="A446" s="135">
        <v>874</v>
      </c>
      <c r="B446" s="205" t="s">
        <v>206</v>
      </c>
      <c r="C446" s="207" t="e">
        <f>#REF!</f>
        <v>#REF!</v>
      </c>
      <c r="D446" s="209" t="e">
        <f>#REF!</f>
        <v>#REF!</v>
      </c>
      <c r="E446" s="209" t="e">
        <f>#REF!</f>
        <v>#REF!</v>
      </c>
      <c r="F446" s="210" t="e">
        <f>#REF!</f>
        <v>#REF!</v>
      </c>
      <c r="G446" s="208" t="e">
        <f>#REF!</f>
        <v>#REF!</v>
      </c>
      <c r="H446" s="143" t="s">
        <v>206</v>
      </c>
      <c r="I446" s="143" t="e">
        <f>#REF!</f>
        <v>#REF!</v>
      </c>
      <c r="J446" s="137" t="str">
        <f>'YARIŞMA BİLGİLERİ'!$F$21</f>
        <v>Bayanlar</v>
      </c>
      <c r="K446" s="251" t="str">
        <f t="shared" si="6"/>
        <v>ISPARTA-Türkiye Üniversiteler Atletizm Şampiyonası</v>
      </c>
      <c r="L446" s="141" t="e">
        <f>#REF!</f>
        <v>#REF!</v>
      </c>
      <c r="M446" s="141" t="s">
        <v>224</v>
      </c>
    </row>
    <row r="447" spans="1:13" ht="24">
      <c r="A447" s="135">
        <v>875</v>
      </c>
      <c r="B447" s="205" t="s">
        <v>206</v>
      </c>
      <c r="C447" s="207" t="e">
        <f>#REF!</f>
        <v>#REF!</v>
      </c>
      <c r="D447" s="209" t="e">
        <f>#REF!</f>
        <v>#REF!</v>
      </c>
      <c r="E447" s="209" t="e">
        <f>#REF!</f>
        <v>#REF!</v>
      </c>
      <c r="F447" s="210" t="e">
        <f>#REF!</f>
        <v>#REF!</v>
      </c>
      <c r="G447" s="208" t="e">
        <f>#REF!</f>
        <v>#REF!</v>
      </c>
      <c r="H447" s="143" t="s">
        <v>206</v>
      </c>
      <c r="I447" s="143" t="e">
        <f>#REF!</f>
        <v>#REF!</v>
      </c>
      <c r="J447" s="137" t="str">
        <f>'YARIŞMA BİLGİLERİ'!$F$21</f>
        <v>Bayanlar</v>
      </c>
      <c r="K447" s="251" t="str">
        <f t="shared" si="6"/>
        <v>ISPARTA-Türkiye Üniversiteler Atletizm Şampiyonası</v>
      </c>
      <c r="L447" s="141" t="e">
        <f>#REF!</f>
        <v>#REF!</v>
      </c>
      <c r="M447" s="141" t="s">
        <v>224</v>
      </c>
    </row>
    <row r="448" spans="1:13" ht="24">
      <c r="A448" s="135">
        <v>876</v>
      </c>
      <c r="B448" s="205" t="s">
        <v>206</v>
      </c>
      <c r="C448" s="207" t="e">
        <f>#REF!</f>
        <v>#REF!</v>
      </c>
      <c r="D448" s="209" t="e">
        <f>#REF!</f>
        <v>#REF!</v>
      </c>
      <c r="E448" s="209" t="e">
        <f>#REF!</f>
        <v>#REF!</v>
      </c>
      <c r="F448" s="210" t="e">
        <f>#REF!</f>
        <v>#REF!</v>
      </c>
      <c r="G448" s="208" t="e">
        <f>#REF!</f>
        <v>#REF!</v>
      </c>
      <c r="H448" s="143" t="s">
        <v>206</v>
      </c>
      <c r="I448" s="143" t="e">
        <f>#REF!</f>
        <v>#REF!</v>
      </c>
      <c r="J448" s="137" t="str">
        <f>'YARIŞMA BİLGİLERİ'!$F$21</f>
        <v>Bayanlar</v>
      </c>
      <c r="K448" s="251" t="str">
        <f t="shared" si="6"/>
        <v>ISPARTA-Türkiye Üniversiteler Atletizm Şampiyonası</v>
      </c>
      <c r="L448" s="141" t="e">
        <f>#REF!</f>
        <v>#REF!</v>
      </c>
      <c r="M448" s="141" t="s">
        <v>224</v>
      </c>
    </row>
    <row r="449" spans="1:13" ht="24">
      <c r="A449" s="135">
        <v>877</v>
      </c>
      <c r="B449" s="205" t="s">
        <v>206</v>
      </c>
      <c r="C449" s="207" t="e">
        <f>#REF!</f>
        <v>#REF!</v>
      </c>
      <c r="D449" s="209" t="e">
        <f>#REF!</f>
        <v>#REF!</v>
      </c>
      <c r="E449" s="209" t="e">
        <f>#REF!</f>
        <v>#REF!</v>
      </c>
      <c r="F449" s="210" t="e">
        <f>#REF!</f>
        <v>#REF!</v>
      </c>
      <c r="G449" s="208" t="e">
        <f>#REF!</f>
        <v>#REF!</v>
      </c>
      <c r="H449" s="143" t="s">
        <v>206</v>
      </c>
      <c r="I449" s="143" t="e">
        <f>#REF!</f>
        <v>#REF!</v>
      </c>
      <c r="J449" s="137" t="str">
        <f>'YARIŞMA BİLGİLERİ'!$F$21</f>
        <v>Bayanlar</v>
      </c>
      <c r="K449" s="251" t="str">
        <f t="shared" si="6"/>
        <v>ISPARTA-Türkiye Üniversiteler Atletizm Şampiyonası</v>
      </c>
      <c r="L449" s="141" t="e">
        <f>#REF!</f>
        <v>#REF!</v>
      </c>
      <c r="M449" s="141" t="s">
        <v>224</v>
      </c>
    </row>
    <row r="450" spans="1:13" ht="24">
      <c r="A450" s="135">
        <v>878</v>
      </c>
      <c r="B450" s="205" t="s">
        <v>206</v>
      </c>
      <c r="C450" s="207" t="e">
        <f>#REF!</f>
        <v>#REF!</v>
      </c>
      <c r="D450" s="209" t="e">
        <f>#REF!</f>
        <v>#REF!</v>
      </c>
      <c r="E450" s="209" t="e">
        <f>#REF!</f>
        <v>#REF!</v>
      </c>
      <c r="F450" s="210" t="e">
        <f>#REF!</f>
        <v>#REF!</v>
      </c>
      <c r="G450" s="208" t="e">
        <f>#REF!</f>
        <v>#REF!</v>
      </c>
      <c r="H450" s="143" t="s">
        <v>206</v>
      </c>
      <c r="I450" s="143" t="e">
        <f>#REF!</f>
        <v>#REF!</v>
      </c>
      <c r="J450" s="137" t="str">
        <f>'YARIŞMA BİLGİLERİ'!$F$21</f>
        <v>Bayanlar</v>
      </c>
      <c r="K450" s="251" t="str">
        <f t="shared" si="6"/>
        <v>ISPARTA-Türkiye Üniversiteler Atletizm Şampiyonası</v>
      </c>
      <c r="L450" s="141" t="e">
        <f>#REF!</f>
        <v>#REF!</v>
      </c>
      <c r="M450" s="141" t="s">
        <v>224</v>
      </c>
    </row>
    <row r="451" spans="1:13" ht="24">
      <c r="A451" s="135">
        <v>879</v>
      </c>
      <c r="B451" s="205" t="s">
        <v>206</v>
      </c>
      <c r="C451" s="207" t="e">
        <f>#REF!</f>
        <v>#REF!</v>
      </c>
      <c r="D451" s="209" t="e">
        <f>#REF!</f>
        <v>#REF!</v>
      </c>
      <c r="E451" s="209" t="e">
        <f>#REF!</f>
        <v>#REF!</v>
      </c>
      <c r="F451" s="210" t="e">
        <f>#REF!</f>
        <v>#REF!</v>
      </c>
      <c r="G451" s="208" t="e">
        <f>#REF!</f>
        <v>#REF!</v>
      </c>
      <c r="H451" s="143" t="s">
        <v>206</v>
      </c>
      <c r="I451" s="143" t="e">
        <f>#REF!</f>
        <v>#REF!</v>
      </c>
      <c r="J451" s="137" t="str">
        <f>'YARIŞMA BİLGİLERİ'!$F$21</f>
        <v>Bayanlar</v>
      </c>
      <c r="K451" s="251" t="str">
        <f t="shared" ref="K451:K498" si="7">CONCATENATE(K$1,"-",A$1)</f>
        <v>ISPARTA-Türkiye Üniversiteler Atletizm Şampiyonası</v>
      </c>
      <c r="L451" s="141" t="e">
        <f>#REF!</f>
        <v>#REF!</v>
      </c>
      <c r="M451" s="141" t="s">
        <v>224</v>
      </c>
    </row>
    <row r="452" spans="1:13" ht="24">
      <c r="A452" s="135">
        <v>880</v>
      </c>
      <c r="B452" s="205" t="s">
        <v>206</v>
      </c>
      <c r="C452" s="207" t="e">
        <f>#REF!</f>
        <v>#REF!</v>
      </c>
      <c r="D452" s="209" t="e">
        <f>#REF!</f>
        <v>#REF!</v>
      </c>
      <c r="E452" s="209" t="e">
        <f>#REF!</f>
        <v>#REF!</v>
      </c>
      <c r="F452" s="210" t="e">
        <f>#REF!</f>
        <v>#REF!</v>
      </c>
      <c r="G452" s="208" t="e">
        <f>#REF!</f>
        <v>#REF!</v>
      </c>
      <c r="H452" s="143" t="s">
        <v>206</v>
      </c>
      <c r="I452" s="143" t="e">
        <f>#REF!</f>
        <v>#REF!</v>
      </c>
      <c r="J452" s="137" t="str">
        <f>'YARIŞMA BİLGİLERİ'!$F$21</f>
        <v>Bayanlar</v>
      </c>
      <c r="K452" s="251" t="str">
        <f t="shared" si="7"/>
        <v>ISPARTA-Türkiye Üniversiteler Atletizm Şampiyonası</v>
      </c>
      <c r="L452" s="141" t="e">
        <f>#REF!</f>
        <v>#REF!</v>
      </c>
      <c r="M452" s="141" t="s">
        <v>224</v>
      </c>
    </row>
    <row r="453" spans="1:13" ht="24">
      <c r="A453" s="135">
        <v>881</v>
      </c>
      <c r="B453" s="205" t="s">
        <v>206</v>
      </c>
      <c r="C453" s="207" t="e">
        <f>#REF!</f>
        <v>#REF!</v>
      </c>
      <c r="D453" s="209" t="e">
        <f>#REF!</f>
        <v>#REF!</v>
      </c>
      <c r="E453" s="209" t="e">
        <f>#REF!</f>
        <v>#REF!</v>
      </c>
      <c r="F453" s="210" t="e">
        <f>#REF!</f>
        <v>#REF!</v>
      </c>
      <c r="G453" s="208" t="e">
        <f>#REF!</f>
        <v>#REF!</v>
      </c>
      <c r="H453" s="143" t="s">
        <v>206</v>
      </c>
      <c r="I453" s="143" t="e">
        <f>#REF!</f>
        <v>#REF!</v>
      </c>
      <c r="J453" s="137" t="str">
        <f>'YARIŞMA BİLGİLERİ'!$F$21</f>
        <v>Bayanlar</v>
      </c>
      <c r="K453" s="251" t="str">
        <f t="shared" si="7"/>
        <v>ISPARTA-Türkiye Üniversiteler Atletizm Şampiyonası</v>
      </c>
      <c r="L453" s="141" t="e">
        <f>#REF!</f>
        <v>#REF!</v>
      </c>
      <c r="M453" s="141" t="s">
        <v>224</v>
      </c>
    </row>
    <row r="454" spans="1:13" ht="24">
      <c r="A454" s="135">
        <v>882</v>
      </c>
      <c r="B454" s="145" t="s">
        <v>65</v>
      </c>
      <c r="C454" s="136" t="str">
        <f>Uzun!D8</f>
        <v>15.11.1992</v>
      </c>
      <c r="D454" s="140" t="str">
        <f>Uzun!E8</f>
        <v>İLKAY AVCI</v>
      </c>
      <c r="E454" s="140" t="str">
        <f>Uzun!F8</f>
        <v>ESKİŞEHİR-ANADOLU ÜNİVERSİTESİ</v>
      </c>
      <c r="F454" s="181">
        <f>Uzun!N8</f>
        <v>569</v>
      </c>
      <c r="G454" s="138">
        <f>Uzun!A8</f>
        <v>1</v>
      </c>
      <c r="H454" s="137" t="s">
        <v>65</v>
      </c>
      <c r="I454" s="143"/>
      <c r="J454" s="137" t="str">
        <f>'YARIŞMA BİLGİLERİ'!$F$21</f>
        <v>Bayanlar</v>
      </c>
      <c r="K454" s="140" t="str">
        <f t="shared" si="7"/>
        <v>ISPARTA-Türkiye Üniversiteler Atletizm Şampiyonası</v>
      </c>
      <c r="L454" s="141" t="str">
        <f>Uzun!M$4</f>
        <v>10 Mayıs 2015 - 16.00</v>
      </c>
      <c r="M454" s="141" t="s">
        <v>224</v>
      </c>
    </row>
    <row r="455" spans="1:13" ht="24">
      <c r="A455" s="135">
        <v>883</v>
      </c>
      <c r="B455" s="145" t="s">
        <v>65</v>
      </c>
      <c r="C455" s="136">
        <f>Uzun!D9</f>
        <v>34844</v>
      </c>
      <c r="D455" s="140" t="str">
        <f>Uzun!E9</f>
        <v>ELİF ÖZMEN</v>
      </c>
      <c r="E455" s="140" t="str">
        <f>Uzun!F9</f>
        <v>KOCAELİ-KOCAELİ ÜNİVERSİTESİ</v>
      </c>
      <c r="F455" s="181">
        <f>Uzun!N9</f>
        <v>564</v>
      </c>
      <c r="G455" s="138">
        <f>Uzun!A9</f>
        <v>2</v>
      </c>
      <c r="H455" s="137" t="s">
        <v>65</v>
      </c>
      <c r="I455" s="143"/>
      <c r="J455" s="137" t="str">
        <f>'YARIŞMA BİLGİLERİ'!$F$21</f>
        <v>Bayanlar</v>
      </c>
      <c r="K455" s="140" t="str">
        <f t="shared" si="7"/>
        <v>ISPARTA-Türkiye Üniversiteler Atletizm Şampiyonası</v>
      </c>
      <c r="L455" s="141" t="str">
        <f>Uzun!M$4</f>
        <v>10 Mayıs 2015 - 16.00</v>
      </c>
      <c r="M455" s="141" t="s">
        <v>224</v>
      </c>
    </row>
    <row r="456" spans="1:13" ht="36">
      <c r="A456" s="135">
        <v>884</v>
      </c>
      <c r="B456" s="145" t="s">
        <v>65</v>
      </c>
      <c r="C456" s="136">
        <f>Uzun!D10</f>
        <v>35324</v>
      </c>
      <c r="D456" s="140" t="str">
        <f>Uzun!E10</f>
        <v>RÜMEYSA EFE</v>
      </c>
      <c r="E456" s="140" t="str">
        <f>Uzun!F10</f>
        <v>AYDIN-ADNAN MENDERES ÜNİVERSİTESİ</v>
      </c>
      <c r="F456" s="181">
        <f>Uzun!N10</f>
        <v>555</v>
      </c>
      <c r="G456" s="138">
        <f>Uzun!A10</f>
        <v>3</v>
      </c>
      <c r="H456" s="137" t="s">
        <v>65</v>
      </c>
      <c r="I456" s="143"/>
      <c r="J456" s="137" t="str">
        <f>'YARIŞMA BİLGİLERİ'!$F$21</f>
        <v>Bayanlar</v>
      </c>
      <c r="K456" s="140" t="str">
        <f t="shared" si="7"/>
        <v>ISPARTA-Türkiye Üniversiteler Atletizm Şampiyonası</v>
      </c>
      <c r="L456" s="141" t="str">
        <f>Uzun!M$4</f>
        <v>10 Mayıs 2015 - 16.00</v>
      </c>
      <c r="M456" s="141" t="s">
        <v>224</v>
      </c>
    </row>
    <row r="457" spans="1:13" ht="24">
      <c r="A457" s="135">
        <v>885</v>
      </c>
      <c r="B457" s="145" t="s">
        <v>65</v>
      </c>
      <c r="C457" s="136">
        <f>Uzun!D11</f>
        <v>34571</v>
      </c>
      <c r="D457" s="140" t="str">
        <f>Uzun!E11</f>
        <v>TUĞBA AYDIN</v>
      </c>
      <c r="E457" s="140" t="str">
        <f>Uzun!F11</f>
        <v>KKTC-DOĞU AKDENİZ ÜNİVERSİTESİ</v>
      </c>
      <c r="F457" s="181">
        <f>Uzun!N11</f>
        <v>553</v>
      </c>
      <c r="G457" s="138">
        <f>Uzun!A11</f>
        <v>4</v>
      </c>
      <c r="H457" s="137" t="s">
        <v>65</v>
      </c>
      <c r="I457" s="143"/>
      <c r="J457" s="137" t="str">
        <f>'YARIŞMA BİLGİLERİ'!$F$21</f>
        <v>Bayanlar</v>
      </c>
      <c r="K457" s="140" t="str">
        <f t="shared" si="7"/>
        <v>ISPARTA-Türkiye Üniversiteler Atletizm Şampiyonası</v>
      </c>
      <c r="L457" s="141" t="str">
        <f>Uzun!M$4</f>
        <v>10 Mayıs 2015 - 16.00</v>
      </c>
      <c r="M457" s="141" t="s">
        <v>224</v>
      </c>
    </row>
    <row r="458" spans="1:13" ht="24">
      <c r="A458" s="135">
        <v>886</v>
      </c>
      <c r="B458" s="145" t="s">
        <v>65</v>
      </c>
      <c r="C458" s="136">
        <f>Uzun!D12</f>
        <v>34523</v>
      </c>
      <c r="D458" s="140" t="str">
        <f>Uzun!E12</f>
        <v>BUSE ARIKAZAN</v>
      </c>
      <c r="E458" s="140" t="str">
        <f>Uzun!F12</f>
        <v>ANKARA-HACETTEPE ÜNİVERSİTESİ</v>
      </c>
      <c r="F458" s="181">
        <f>Uzun!N12</f>
        <v>548</v>
      </c>
      <c r="G458" s="138">
        <f>Uzun!A12</f>
        <v>5</v>
      </c>
      <c r="H458" s="137" t="s">
        <v>65</v>
      </c>
      <c r="I458" s="143"/>
      <c r="J458" s="137" t="str">
        <f>'YARIŞMA BİLGİLERİ'!$F$21</f>
        <v>Bayanlar</v>
      </c>
      <c r="K458" s="140" t="str">
        <f t="shared" si="7"/>
        <v>ISPARTA-Türkiye Üniversiteler Atletizm Şampiyonası</v>
      </c>
      <c r="L458" s="141" t="str">
        <f>Uzun!M$4</f>
        <v>10 Mayıs 2015 - 16.00</v>
      </c>
      <c r="M458" s="141" t="s">
        <v>224</v>
      </c>
    </row>
    <row r="459" spans="1:13" ht="24">
      <c r="A459" s="135">
        <v>887</v>
      </c>
      <c r="B459" s="145" t="s">
        <v>65</v>
      </c>
      <c r="C459" s="136">
        <f>Uzun!D13</f>
        <v>34882</v>
      </c>
      <c r="D459" s="140" t="str">
        <f>Uzun!E13</f>
        <v>KADRİYE AYDIN</v>
      </c>
      <c r="E459" s="140" t="str">
        <f>Uzun!F13</f>
        <v>MERSİN-MERSİN ÜNİVERSİTESİ</v>
      </c>
      <c r="F459" s="181">
        <f>Uzun!N13</f>
        <v>512</v>
      </c>
      <c r="G459" s="138">
        <f>Uzun!A13</f>
        <v>6</v>
      </c>
      <c r="H459" s="137" t="s">
        <v>65</v>
      </c>
      <c r="I459" s="143"/>
      <c r="J459" s="137" t="str">
        <f>'YARIŞMA BİLGİLERİ'!$F$21</f>
        <v>Bayanlar</v>
      </c>
      <c r="K459" s="140" t="str">
        <f t="shared" si="7"/>
        <v>ISPARTA-Türkiye Üniversiteler Atletizm Şampiyonası</v>
      </c>
      <c r="L459" s="141" t="str">
        <f>Uzun!M$4</f>
        <v>10 Mayıs 2015 - 16.00</v>
      </c>
      <c r="M459" s="141" t="s">
        <v>224</v>
      </c>
    </row>
    <row r="460" spans="1:13" ht="24">
      <c r="A460" s="135">
        <v>888</v>
      </c>
      <c r="B460" s="145" t="s">
        <v>65</v>
      </c>
      <c r="C460" s="136">
        <f>Uzun!D14</f>
        <v>35102</v>
      </c>
      <c r="D460" s="140" t="str">
        <f>Uzun!E14</f>
        <v>RABİA OYA TAMTEKİN</v>
      </c>
      <c r="E460" s="140" t="str">
        <f>Uzun!F14</f>
        <v>İSTANBUL-İSTANBUL TİCARET ÜNİVERSİTESİ</v>
      </c>
      <c r="F460" s="181">
        <f>Uzun!N14</f>
        <v>505</v>
      </c>
      <c r="G460" s="138">
        <f>Uzun!A14</f>
        <v>7</v>
      </c>
      <c r="H460" s="137" t="s">
        <v>65</v>
      </c>
      <c r="I460" s="143"/>
      <c r="J460" s="137" t="str">
        <f>'YARIŞMA BİLGİLERİ'!$F$21</f>
        <v>Bayanlar</v>
      </c>
      <c r="K460" s="140" t="str">
        <f t="shared" si="7"/>
        <v>ISPARTA-Türkiye Üniversiteler Atletizm Şampiyonası</v>
      </c>
      <c r="L460" s="141" t="str">
        <f>Uzun!M$4</f>
        <v>10 Mayıs 2015 - 16.00</v>
      </c>
      <c r="M460" s="141" t="s">
        <v>224</v>
      </c>
    </row>
    <row r="461" spans="1:13" ht="24">
      <c r="A461" s="135">
        <v>889</v>
      </c>
      <c r="B461" s="145" t="s">
        <v>65</v>
      </c>
      <c r="C461" s="136">
        <f>Uzun!D15</f>
        <v>33378</v>
      </c>
      <c r="D461" s="140" t="str">
        <f>Uzun!E15</f>
        <v>GÜLŞAH KIZILTAŞ</v>
      </c>
      <c r="E461" s="140" t="str">
        <f>Uzun!F15</f>
        <v>İSTANBUL-MARMARA ÜNİVERSİTESİ</v>
      </c>
      <c r="F461" s="181">
        <f>Uzun!N15</f>
        <v>498</v>
      </c>
      <c r="G461" s="138">
        <f>Uzun!A15</f>
        <v>8</v>
      </c>
      <c r="H461" s="137" t="s">
        <v>65</v>
      </c>
      <c r="I461" s="143"/>
      <c r="J461" s="137" t="str">
        <f>'YARIŞMA BİLGİLERİ'!$F$21</f>
        <v>Bayanlar</v>
      </c>
      <c r="K461" s="140" t="str">
        <f t="shared" si="7"/>
        <v>ISPARTA-Türkiye Üniversiteler Atletizm Şampiyonası</v>
      </c>
      <c r="L461" s="141" t="str">
        <f>Uzun!M$4</f>
        <v>10 Mayıs 2015 - 16.00</v>
      </c>
      <c r="M461" s="141" t="s">
        <v>224</v>
      </c>
    </row>
    <row r="462" spans="1:13" ht="48">
      <c r="A462" s="135">
        <v>890</v>
      </c>
      <c r="B462" s="145" t="s">
        <v>65</v>
      </c>
      <c r="C462" s="136">
        <f>Uzun!D16</f>
        <v>0</v>
      </c>
      <c r="D462" s="140" t="str">
        <f>Uzun!E16</f>
        <v>EMİNE YILMAZ</v>
      </c>
      <c r="E462" s="140" t="str">
        <f>Uzun!F16</f>
        <v>KARAMAN-KARAMANOĞLU MEHMETBEY ÜNİVERSİTESİ</v>
      </c>
      <c r="F462" s="181">
        <f>Uzun!N16</f>
        <v>492</v>
      </c>
      <c r="G462" s="138">
        <f>Uzun!A16</f>
        <v>9</v>
      </c>
      <c r="H462" s="137" t="s">
        <v>65</v>
      </c>
      <c r="I462" s="143"/>
      <c r="J462" s="137" t="str">
        <f>'YARIŞMA BİLGİLERİ'!$F$21</f>
        <v>Bayanlar</v>
      </c>
      <c r="K462" s="140" t="str">
        <f t="shared" si="7"/>
        <v>ISPARTA-Türkiye Üniversiteler Atletizm Şampiyonası</v>
      </c>
      <c r="L462" s="141" t="str">
        <f>Uzun!M$4</f>
        <v>10 Mayıs 2015 - 16.00</v>
      </c>
      <c r="M462" s="141" t="s">
        <v>224</v>
      </c>
    </row>
    <row r="463" spans="1:13" ht="24">
      <c r="A463" s="135">
        <v>891</v>
      </c>
      <c r="B463" s="145" t="s">
        <v>65</v>
      </c>
      <c r="C463" s="136">
        <f>Uzun!D17</f>
        <v>35240</v>
      </c>
      <c r="D463" s="140" t="str">
        <f>Uzun!E17</f>
        <v>MELİZ DERAL</v>
      </c>
      <c r="E463" s="140" t="str">
        <f>Uzun!F17</f>
        <v>KKTC-YAKIN DOĞU ÜNİVERSİTESİ</v>
      </c>
      <c r="F463" s="181">
        <f>Uzun!N17</f>
        <v>488</v>
      </c>
      <c r="G463" s="138">
        <f>Uzun!A17</f>
        <v>10</v>
      </c>
      <c r="H463" s="137" t="s">
        <v>65</v>
      </c>
      <c r="I463" s="143"/>
      <c r="J463" s="137" t="str">
        <f>'YARIŞMA BİLGİLERİ'!$F$21</f>
        <v>Bayanlar</v>
      </c>
      <c r="K463" s="140" t="str">
        <f t="shared" si="7"/>
        <v>ISPARTA-Türkiye Üniversiteler Atletizm Şampiyonası</v>
      </c>
      <c r="L463" s="141" t="str">
        <f>Uzun!M$4</f>
        <v>10 Mayıs 2015 - 16.00</v>
      </c>
      <c r="M463" s="141" t="s">
        <v>224</v>
      </c>
    </row>
    <row r="464" spans="1:13" ht="36">
      <c r="A464" s="135">
        <v>892</v>
      </c>
      <c r="B464" s="145" t="s">
        <v>65</v>
      </c>
      <c r="C464" s="136">
        <f>Uzun!D18</f>
        <v>0</v>
      </c>
      <c r="D464" s="140" t="str">
        <f>Uzun!E18</f>
        <v>MAKBULE MUTLU</v>
      </c>
      <c r="E464" s="140" t="str">
        <f>Uzun!F18</f>
        <v>KÜTAHYA-DUMLUPINAR ÜNİVERSİTESİ</v>
      </c>
      <c r="F464" s="181">
        <f>Uzun!N18</f>
        <v>467</v>
      </c>
      <c r="G464" s="138">
        <f>Uzun!A18</f>
        <v>11</v>
      </c>
      <c r="H464" s="137" t="s">
        <v>65</v>
      </c>
      <c r="I464" s="143"/>
      <c r="J464" s="137" t="str">
        <f>'YARIŞMA BİLGİLERİ'!$F$21</f>
        <v>Bayanlar</v>
      </c>
      <c r="K464" s="140" t="str">
        <f t="shared" si="7"/>
        <v>ISPARTA-Türkiye Üniversiteler Atletizm Şampiyonası</v>
      </c>
      <c r="L464" s="141" t="str">
        <f>Uzun!M$4</f>
        <v>10 Mayıs 2015 - 16.00</v>
      </c>
      <c r="M464" s="141" t="s">
        <v>224</v>
      </c>
    </row>
    <row r="465" spans="1:13" ht="24">
      <c r="A465" s="135">
        <v>893</v>
      </c>
      <c r="B465" s="145" t="s">
        <v>65</v>
      </c>
      <c r="C465" s="136">
        <f>Uzun!D19</f>
        <v>33696</v>
      </c>
      <c r="D465" s="140" t="str">
        <f>Uzun!E19</f>
        <v>YELİZ ERDÖNMEZ</v>
      </c>
      <c r="E465" s="140" t="str">
        <f>Uzun!F19</f>
        <v>ERZİNCAN-ERZİNCAN ÜNİVERSİTESİ</v>
      </c>
      <c r="F465" s="181">
        <f>Uzun!N19</f>
        <v>462</v>
      </c>
      <c r="G465" s="138">
        <f>Uzun!A19</f>
        <v>12</v>
      </c>
      <c r="H465" s="137" t="s">
        <v>65</v>
      </c>
      <c r="I465" s="143"/>
      <c r="J465" s="137" t="str">
        <f>'YARIŞMA BİLGİLERİ'!$F$21</f>
        <v>Bayanlar</v>
      </c>
      <c r="K465" s="140" t="str">
        <f t="shared" si="7"/>
        <v>ISPARTA-Türkiye Üniversiteler Atletizm Şampiyonası</v>
      </c>
      <c r="L465" s="141" t="str">
        <f>Uzun!M$4</f>
        <v>10 Mayıs 2015 - 16.00</v>
      </c>
      <c r="M465" s="141" t="s">
        <v>224</v>
      </c>
    </row>
    <row r="466" spans="1:13" ht="24">
      <c r="A466" s="135">
        <v>894</v>
      </c>
      <c r="B466" s="145" t="s">
        <v>65</v>
      </c>
      <c r="C466" s="136">
        <f>Uzun!D20</f>
        <v>34760</v>
      </c>
      <c r="D466" s="140" t="str">
        <f>Uzun!E20</f>
        <v>NİGAR DERİN</v>
      </c>
      <c r="E466" s="140" t="str">
        <f>Uzun!F20</f>
        <v>ANKARA-GAZİ ÜNİVERSİTESİ</v>
      </c>
      <c r="F466" s="181">
        <f>Uzun!N20</f>
        <v>451</v>
      </c>
      <c r="G466" s="138">
        <f>Uzun!A20</f>
        <v>13</v>
      </c>
      <c r="H466" s="137" t="s">
        <v>65</v>
      </c>
      <c r="I466" s="143"/>
      <c r="J466" s="137" t="str">
        <f>'YARIŞMA BİLGİLERİ'!$F$21</f>
        <v>Bayanlar</v>
      </c>
      <c r="K466" s="140" t="str">
        <f t="shared" si="7"/>
        <v>ISPARTA-Türkiye Üniversiteler Atletizm Şampiyonası</v>
      </c>
      <c r="L466" s="141" t="str">
        <f>Uzun!M$4</f>
        <v>10 Mayıs 2015 - 16.00</v>
      </c>
      <c r="M466" s="141" t="s">
        <v>224</v>
      </c>
    </row>
    <row r="467" spans="1:13" ht="36">
      <c r="A467" s="135">
        <v>895</v>
      </c>
      <c r="B467" s="145" t="s">
        <v>65</v>
      </c>
      <c r="C467" s="136">
        <f>Uzun!D32</f>
        <v>34700</v>
      </c>
      <c r="D467" s="140" t="str">
        <f>Uzun!E32</f>
        <v>ŞERİFE İPEK ÇAKIR</v>
      </c>
      <c r="E467" s="140" t="str">
        <f>Uzun!F32</f>
        <v>BURDUR-MEHMET AKİF ERSOY ÜNİVERSİTESİ</v>
      </c>
      <c r="F467" s="181">
        <f>Uzun!N32</f>
        <v>374</v>
      </c>
      <c r="G467" s="138">
        <f>Uzun!A32</f>
        <v>25</v>
      </c>
      <c r="H467" s="137" t="s">
        <v>65</v>
      </c>
      <c r="I467" s="143"/>
      <c r="J467" s="137" t="str">
        <f>'YARIŞMA BİLGİLERİ'!$F$21</f>
        <v>Bayanlar</v>
      </c>
      <c r="K467" s="140" t="str">
        <f t="shared" si="7"/>
        <v>ISPARTA-Türkiye Üniversiteler Atletizm Şampiyonası</v>
      </c>
      <c r="L467" s="141" t="str">
        <f>Uzun!M$4</f>
        <v>10 Mayıs 2015 - 16.00</v>
      </c>
      <c r="M467" s="141" t="s">
        <v>224</v>
      </c>
    </row>
    <row r="468" spans="1:13" ht="24">
      <c r="A468" s="135">
        <v>896</v>
      </c>
      <c r="B468" s="145" t="s">
        <v>65</v>
      </c>
      <c r="C468" s="136">
        <f>Uzun!D33</f>
        <v>0</v>
      </c>
      <c r="D468" s="140" t="str">
        <f>Uzun!E33</f>
        <v>LEYLA TARHAN</v>
      </c>
      <c r="E468" s="140" t="str">
        <f>Uzun!F33</f>
        <v>KONYA-SELÇUK ÜNİVERSİTESİ</v>
      </c>
      <c r="F468" s="181">
        <f>Uzun!N33</f>
        <v>372</v>
      </c>
      <c r="G468" s="138">
        <f>Uzun!A33</f>
        <v>26</v>
      </c>
      <c r="H468" s="137" t="s">
        <v>65</v>
      </c>
      <c r="I468" s="143"/>
      <c r="J468" s="137" t="str">
        <f>'YARIŞMA BİLGİLERİ'!$F$21</f>
        <v>Bayanlar</v>
      </c>
      <c r="K468" s="140" t="str">
        <f t="shared" si="7"/>
        <v>ISPARTA-Türkiye Üniversiteler Atletizm Şampiyonası</v>
      </c>
      <c r="L468" s="141" t="str">
        <f>Uzun!M$4</f>
        <v>10 Mayıs 2015 - 16.00</v>
      </c>
      <c r="M468" s="141" t="s">
        <v>224</v>
      </c>
    </row>
    <row r="469" spans="1:13" ht="24">
      <c r="A469" s="135">
        <v>897</v>
      </c>
      <c r="B469" s="145" t="s">
        <v>65</v>
      </c>
      <c r="C469" s="136">
        <f>Uzun!D34</f>
        <v>34601</v>
      </c>
      <c r="D469" s="140" t="str">
        <f>Uzun!E34</f>
        <v>SERAP DOĞAN</v>
      </c>
      <c r="E469" s="140" t="str">
        <f>Uzun!F34</f>
        <v>İZMİR-9 EYLÜL ÜNİVERSİTESİ</v>
      </c>
      <c r="F469" s="181">
        <f>Uzun!N34</f>
        <v>367</v>
      </c>
      <c r="G469" s="138">
        <f>Uzun!A34</f>
        <v>27</v>
      </c>
      <c r="H469" s="137" t="s">
        <v>65</v>
      </c>
      <c r="I469" s="143"/>
      <c r="J469" s="137" t="str">
        <f>'YARIŞMA BİLGİLERİ'!$F$21</f>
        <v>Bayanlar</v>
      </c>
      <c r="K469" s="140" t="str">
        <f t="shared" si="7"/>
        <v>ISPARTA-Türkiye Üniversiteler Atletizm Şampiyonası</v>
      </c>
      <c r="L469" s="141" t="str">
        <f>Uzun!M$4</f>
        <v>10 Mayıs 2015 - 16.00</v>
      </c>
      <c r="M469" s="141" t="s">
        <v>224</v>
      </c>
    </row>
    <row r="470" spans="1:13" ht="24">
      <c r="A470" s="135">
        <v>898</v>
      </c>
      <c r="B470" s="145" t="s">
        <v>65</v>
      </c>
      <c r="C470" s="136">
        <f>Uzun!D35</f>
        <v>34887</v>
      </c>
      <c r="D470" s="140" t="str">
        <f>Uzun!E35</f>
        <v>HATİCE KÖKOĞLU</v>
      </c>
      <c r="E470" s="140" t="str">
        <f>Uzun!F35</f>
        <v>KAYSERİ-ERCİYES ÜNİVERSİTESİ</v>
      </c>
      <c r="F470" s="181">
        <f>Uzun!N35</f>
        <v>367</v>
      </c>
      <c r="G470" s="138">
        <f>Uzun!A35</f>
        <v>28</v>
      </c>
      <c r="H470" s="137" t="s">
        <v>65</v>
      </c>
      <c r="I470" s="143"/>
      <c r="J470" s="137" t="str">
        <f>'YARIŞMA BİLGİLERİ'!$F$21</f>
        <v>Bayanlar</v>
      </c>
      <c r="K470" s="140" t="str">
        <f t="shared" si="7"/>
        <v>ISPARTA-Türkiye Üniversiteler Atletizm Şampiyonası</v>
      </c>
      <c r="L470" s="141" t="str">
        <f>Uzun!M$4</f>
        <v>10 Mayıs 2015 - 16.00</v>
      </c>
      <c r="M470" s="141" t="s">
        <v>224</v>
      </c>
    </row>
    <row r="471" spans="1:13" ht="24">
      <c r="A471" s="135">
        <v>899</v>
      </c>
      <c r="B471" s="145" t="s">
        <v>65</v>
      </c>
      <c r="C471" s="136">
        <f>Uzun!D36</f>
        <v>35065</v>
      </c>
      <c r="D471" s="140" t="str">
        <f>Uzun!E36</f>
        <v>BERİVAN ESER</v>
      </c>
      <c r="E471" s="140" t="str">
        <f>Uzun!F36</f>
        <v>DİYARBAKIR-DİCLE ÜNİVERSİTESİ</v>
      </c>
      <c r="F471" s="181">
        <f>Uzun!N36</f>
        <v>359</v>
      </c>
      <c r="G471" s="138">
        <f>Uzun!A36</f>
        <v>29</v>
      </c>
      <c r="H471" s="137" t="s">
        <v>65</v>
      </c>
      <c r="I471" s="143"/>
      <c r="J471" s="137" t="str">
        <f>'YARIŞMA BİLGİLERİ'!$F$21</f>
        <v>Bayanlar</v>
      </c>
      <c r="K471" s="140" t="str">
        <f t="shared" si="7"/>
        <v>ISPARTA-Türkiye Üniversiteler Atletizm Şampiyonası</v>
      </c>
      <c r="L471" s="141" t="str">
        <f>Uzun!M$4</f>
        <v>10 Mayıs 2015 - 16.00</v>
      </c>
      <c r="M471" s="141" t="s">
        <v>224</v>
      </c>
    </row>
    <row r="472" spans="1:13" ht="24">
      <c r="A472" s="135">
        <v>900</v>
      </c>
      <c r="B472" s="145" t="s">
        <v>65</v>
      </c>
      <c r="C472" s="136">
        <f>Uzun!D37</f>
        <v>35650</v>
      </c>
      <c r="D472" s="140" t="str">
        <f>Uzun!E37</f>
        <v>RONİYA GÖKTÜRK</v>
      </c>
      <c r="E472" s="140" t="str">
        <f>Uzun!F37</f>
        <v>AĞRI-İBRAHİM ÇEÇEN ÜNİVERSİTESİ</v>
      </c>
      <c r="F472" s="181">
        <f>Uzun!N37</f>
        <v>358</v>
      </c>
      <c r="G472" s="138">
        <f>Uzun!A37</f>
        <v>30</v>
      </c>
      <c r="H472" s="137" t="s">
        <v>65</v>
      </c>
      <c r="I472" s="143"/>
      <c r="J472" s="137" t="str">
        <f>'YARIŞMA BİLGİLERİ'!$F$21</f>
        <v>Bayanlar</v>
      </c>
      <c r="K472" s="140" t="str">
        <f t="shared" si="7"/>
        <v>ISPARTA-Türkiye Üniversiteler Atletizm Şampiyonası</v>
      </c>
      <c r="L472" s="141" t="str">
        <f>Uzun!M$4</f>
        <v>10 Mayıs 2015 - 16.00</v>
      </c>
      <c r="M472" s="141" t="s">
        <v>224</v>
      </c>
    </row>
    <row r="473" spans="1:13" ht="24">
      <c r="A473" s="135">
        <v>901</v>
      </c>
      <c r="B473" s="145" t="s">
        <v>65</v>
      </c>
      <c r="C473" s="136">
        <f>Uzun!D38</f>
        <v>34417</v>
      </c>
      <c r="D473" s="140" t="str">
        <f>Uzun!E38</f>
        <v>YEŞİM YURDAKUL</v>
      </c>
      <c r="E473" s="140" t="str">
        <f>Uzun!F38</f>
        <v>BOLU-ABAN İZZET BAYSAL ÜNİVERSİTESİ</v>
      </c>
      <c r="F473" s="181">
        <f>Uzun!N38</f>
        <v>356</v>
      </c>
      <c r="G473" s="138">
        <f>Uzun!A38</f>
        <v>31</v>
      </c>
      <c r="H473" s="137" t="s">
        <v>65</v>
      </c>
      <c r="I473" s="143"/>
      <c r="J473" s="137" t="str">
        <f>'YARIŞMA BİLGİLERİ'!$F$21</f>
        <v>Bayanlar</v>
      </c>
      <c r="K473" s="140" t="str">
        <f t="shared" si="7"/>
        <v>ISPARTA-Türkiye Üniversiteler Atletizm Şampiyonası</v>
      </c>
      <c r="L473" s="141" t="str">
        <f>Uzun!M$4</f>
        <v>10 Mayıs 2015 - 16.00</v>
      </c>
      <c r="M473" s="141" t="s">
        <v>224</v>
      </c>
    </row>
    <row r="474" spans="1:13" ht="24">
      <c r="A474" s="135">
        <v>902</v>
      </c>
      <c r="B474" s="145" t="s">
        <v>65</v>
      </c>
      <c r="C474" s="136" t="str">
        <f>Uzun!D39</f>
        <v>15.12.1995</v>
      </c>
      <c r="D474" s="140" t="str">
        <f>Uzun!E39</f>
        <v>SİRİN UYSAL</v>
      </c>
      <c r="E474" s="140" t="str">
        <f>Uzun!F39</f>
        <v>İSTANBUL-İSTANBUL TEKNİK ÜNİVERSİTESİ</v>
      </c>
      <c r="F474" s="181">
        <f>Uzun!N39</f>
        <v>256</v>
      </c>
      <c r="G474" s="138">
        <f>Uzun!A39</f>
        <v>32</v>
      </c>
      <c r="H474" s="137" t="s">
        <v>65</v>
      </c>
      <c r="I474" s="143"/>
      <c r="J474" s="137" t="str">
        <f>'YARIŞMA BİLGİLERİ'!$F$21</f>
        <v>Bayanlar</v>
      </c>
      <c r="K474" s="140" t="str">
        <f t="shared" si="7"/>
        <v>ISPARTA-Türkiye Üniversiteler Atletizm Şampiyonası</v>
      </c>
      <c r="L474" s="141" t="str">
        <f>Uzun!M$4</f>
        <v>10 Mayıs 2015 - 16.00</v>
      </c>
      <c r="M474" s="141" t="s">
        <v>224</v>
      </c>
    </row>
    <row r="475" spans="1:13" ht="24">
      <c r="A475" s="135">
        <v>903</v>
      </c>
      <c r="B475" s="145" t="s">
        <v>65</v>
      </c>
      <c r="C475" s="136" t="str">
        <f>Uzun!D41</f>
        <v/>
      </c>
      <c r="D475" s="140" t="str">
        <f>Uzun!E41</f>
        <v/>
      </c>
      <c r="E475" s="140" t="str">
        <f>Uzun!F41</f>
        <v/>
      </c>
      <c r="F475" s="181">
        <f>Uzun!N41</f>
        <v>0</v>
      </c>
      <c r="G475" s="138">
        <f>Uzun!A41</f>
        <v>0</v>
      </c>
      <c r="H475" s="137" t="s">
        <v>65</v>
      </c>
      <c r="I475" s="143"/>
      <c r="J475" s="137" t="str">
        <f>'YARIŞMA BİLGİLERİ'!$F$21</f>
        <v>Bayanlar</v>
      </c>
      <c r="K475" s="140" t="str">
        <f t="shared" si="7"/>
        <v>ISPARTA-Türkiye Üniversiteler Atletizm Şampiyonası</v>
      </c>
      <c r="L475" s="141" t="str">
        <f>Uzun!M$4</f>
        <v>10 Mayıs 2015 - 16.00</v>
      </c>
      <c r="M475" s="141" t="s">
        <v>224</v>
      </c>
    </row>
    <row r="476" spans="1:13" ht="24">
      <c r="A476" s="135">
        <v>904</v>
      </c>
      <c r="B476" s="145" t="s">
        <v>65</v>
      </c>
      <c r="C476" s="136" t="str">
        <f>Uzun!D42</f>
        <v/>
      </c>
      <c r="D476" s="140" t="str">
        <f>Uzun!E42</f>
        <v/>
      </c>
      <c r="E476" s="140" t="str">
        <f>Uzun!F42</f>
        <v/>
      </c>
      <c r="F476" s="181">
        <f>Uzun!N42</f>
        <v>0</v>
      </c>
      <c r="G476" s="138">
        <f>Uzun!A42</f>
        <v>0</v>
      </c>
      <c r="H476" s="137" t="s">
        <v>65</v>
      </c>
      <c r="I476" s="143"/>
      <c r="J476" s="137" t="str">
        <f>'YARIŞMA BİLGİLERİ'!$F$21</f>
        <v>Bayanlar</v>
      </c>
      <c r="K476" s="140" t="str">
        <f t="shared" si="7"/>
        <v>ISPARTA-Türkiye Üniversiteler Atletizm Şampiyonası</v>
      </c>
      <c r="L476" s="141" t="str">
        <f>Uzun!M$4</f>
        <v>10 Mayıs 2015 - 16.00</v>
      </c>
      <c r="M476" s="141" t="s">
        <v>224</v>
      </c>
    </row>
    <row r="477" spans="1:13" ht="24">
      <c r="A477" s="135">
        <v>905</v>
      </c>
      <c r="B477" s="145" t="s">
        <v>65</v>
      </c>
      <c r="C477" s="136" t="str">
        <f>Uzun!D43</f>
        <v/>
      </c>
      <c r="D477" s="140" t="str">
        <f>Uzun!E43</f>
        <v/>
      </c>
      <c r="E477" s="140" t="str">
        <f>Uzun!F43</f>
        <v/>
      </c>
      <c r="F477" s="181">
        <f>Uzun!N43</f>
        <v>0</v>
      </c>
      <c r="G477" s="138">
        <f>Uzun!A43</f>
        <v>0</v>
      </c>
      <c r="H477" s="137" t="s">
        <v>65</v>
      </c>
      <c r="I477" s="143"/>
      <c r="J477" s="137" t="str">
        <f>'YARIŞMA BİLGİLERİ'!$F$21</f>
        <v>Bayanlar</v>
      </c>
      <c r="K477" s="140" t="str">
        <f t="shared" si="7"/>
        <v>ISPARTA-Türkiye Üniversiteler Atletizm Şampiyonası</v>
      </c>
      <c r="L477" s="141" t="str">
        <f>Uzun!M$4</f>
        <v>10 Mayıs 2015 - 16.00</v>
      </c>
      <c r="M477" s="141" t="s">
        <v>224</v>
      </c>
    </row>
    <row r="478" spans="1:13" ht="24">
      <c r="A478" s="135">
        <v>906</v>
      </c>
      <c r="B478" s="145" t="s">
        <v>65</v>
      </c>
      <c r="C478" s="136" t="str">
        <f>Uzun!D44</f>
        <v/>
      </c>
      <c r="D478" s="140" t="str">
        <f>Uzun!E44</f>
        <v/>
      </c>
      <c r="E478" s="140" t="str">
        <f>Uzun!F44</f>
        <v/>
      </c>
      <c r="F478" s="181">
        <f>Uzun!N44</f>
        <v>0</v>
      </c>
      <c r="G478" s="138">
        <f>Uzun!A44</f>
        <v>0</v>
      </c>
      <c r="H478" s="137" t="s">
        <v>65</v>
      </c>
      <c r="I478" s="143"/>
      <c r="J478" s="137" t="str">
        <f>'YARIŞMA BİLGİLERİ'!$F$21</f>
        <v>Bayanlar</v>
      </c>
      <c r="K478" s="140" t="str">
        <f t="shared" si="7"/>
        <v>ISPARTA-Türkiye Üniversiteler Atletizm Şampiyonası</v>
      </c>
      <c r="L478" s="141" t="str">
        <f>Uzun!M$4</f>
        <v>10 Mayıs 2015 - 16.00</v>
      </c>
      <c r="M478" s="141" t="s">
        <v>224</v>
      </c>
    </row>
    <row r="479" spans="1:13" ht="24">
      <c r="A479" s="135">
        <v>907</v>
      </c>
      <c r="B479" s="145" t="s">
        <v>66</v>
      </c>
      <c r="C479" s="136">
        <f>Yüksek!D8</f>
        <v>34882</v>
      </c>
      <c r="D479" s="140" t="str">
        <f>Yüksek!E8</f>
        <v>KADRİYE AYDIN</v>
      </c>
      <c r="E479" s="140" t="str">
        <f>Yüksek!F8</f>
        <v>MERSİN-MERSİN ÜNİVERSİTESİ</v>
      </c>
      <c r="F479" s="181">
        <f>Yüksek!BO8</f>
        <v>174</v>
      </c>
      <c r="G479" s="138">
        <f>Yüksek!A8</f>
        <v>1</v>
      </c>
      <c r="H479" s="137" t="s">
        <v>66</v>
      </c>
      <c r="I479" s="143"/>
      <c r="J479" s="137" t="str">
        <f>'YARIŞMA BİLGİLERİ'!$F$21</f>
        <v>Bayanlar</v>
      </c>
      <c r="K479" s="140" t="str">
        <f t="shared" si="7"/>
        <v>ISPARTA-Türkiye Üniversiteler Atletizm Şampiyonası</v>
      </c>
      <c r="L479" s="141" t="str">
        <f>Yüksek!BC$4</f>
        <v>09 Mayıs 2015 - 16.00</v>
      </c>
      <c r="M479" s="141" t="s">
        <v>224</v>
      </c>
    </row>
    <row r="480" spans="1:13" ht="24">
      <c r="A480" s="135">
        <v>908</v>
      </c>
      <c r="B480" s="145" t="s">
        <v>66</v>
      </c>
      <c r="C480" s="136" t="str">
        <f>Yüksek!D9</f>
        <v>09.08.1992</v>
      </c>
      <c r="D480" s="140" t="str">
        <f>Yüksek!E9</f>
        <v>ESENGÜL GÖKDEMİR</v>
      </c>
      <c r="E480" s="140" t="str">
        <f>Yüksek!F9</f>
        <v>ESKİŞEHİR-ANADOLU ÜNİVERSİTESİ</v>
      </c>
      <c r="F480" s="181">
        <f>Yüksek!BO9</f>
        <v>168</v>
      </c>
      <c r="G480" s="138">
        <f>Yüksek!A9</f>
        <v>2</v>
      </c>
      <c r="H480" s="137" t="s">
        <v>66</v>
      </c>
      <c r="I480" s="143"/>
      <c r="J480" s="137" t="str">
        <f>'YARIŞMA BİLGİLERİ'!$F$21</f>
        <v>Bayanlar</v>
      </c>
      <c r="K480" s="140" t="str">
        <f t="shared" si="7"/>
        <v>ISPARTA-Türkiye Üniversiteler Atletizm Şampiyonası</v>
      </c>
      <c r="L480" s="141" t="str">
        <f>Yüksek!BC$4</f>
        <v>09 Mayıs 2015 - 16.00</v>
      </c>
      <c r="M480" s="141" t="s">
        <v>224</v>
      </c>
    </row>
    <row r="481" spans="1:13" ht="36">
      <c r="A481" s="135">
        <v>909</v>
      </c>
      <c r="B481" s="145" t="s">
        <v>66</v>
      </c>
      <c r="C481" s="136">
        <f>Yüksek!D10</f>
        <v>34396</v>
      </c>
      <c r="D481" s="140" t="str">
        <f>Yüksek!E10</f>
        <v>BEYZA TİLKİ</v>
      </c>
      <c r="E481" s="140" t="str">
        <f>Yüksek!F10</f>
        <v>AYDIN-ADNAN MENDERES ÜNİVERSİTESİ</v>
      </c>
      <c r="F481" s="181">
        <f>Yüksek!BO10</f>
        <v>165</v>
      </c>
      <c r="G481" s="138">
        <f>Yüksek!A10</f>
        <v>3</v>
      </c>
      <c r="H481" s="137" t="s">
        <v>66</v>
      </c>
      <c r="I481" s="143"/>
      <c r="J481" s="137" t="str">
        <f>'YARIŞMA BİLGİLERİ'!$F$21</f>
        <v>Bayanlar</v>
      </c>
      <c r="K481" s="140" t="str">
        <f t="shared" si="7"/>
        <v>ISPARTA-Türkiye Üniversiteler Atletizm Şampiyonası</v>
      </c>
      <c r="L481" s="141" t="str">
        <f>Yüksek!BC$4</f>
        <v>09 Mayıs 2015 - 16.00</v>
      </c>
      <c r="M481" s="141" t="s">
        <v>224</v>
      </c>
    </row>
    <row r="482" spans="1:13" ht="24">
      <c r="A482" s="135">
        <v>910</v>
      </c>
      <c r="B482" s="145" t="s">
        <v>66</v>
      </c>
      <c r="C482" s="136">
        <f>Yüksek!D11</f>
        <v>33242</v>
      </c>
      <c r="D482" s="140" t="str">
        <f>Yüksek!E11</f>
        <v>DİLARA ÖZTÜRK</v>
      </c>
      <c r="E482" s="140" t="str">
        <f>Yüksek!F11</f>
        <v>İSTANBUL-MARMARA ÜNİVERSİTESİ</v>
      </c>
      <c r="F482" s="181">
        <f>Yüksek!BO11</f>
        <v>159</v>
      </c>
      <c r="G482" s="138">
        <f>Yüksek!A11</f>
        <v>4</v>
      </c>
      <c r="H482" s="137" t="s">
        <v>66</v>
      </c>
      <c r="I482" s="143"/>
      <c r="J482" s="137" t="str">
        <f>'YARIŞMA BİLGİLERİ'!$F$21</f>
        <v>Bayanlar</v>
      </c>
      <c r="K482" s="140" t="str">
        <f t="shared" si="7"/>
        <v>ISPARTA-Türkiye Üniversiteler Atletizm Şampiyonası</v>
      </c>
      <c r="L482" s="141" t="str">
        <f>Yüksek!BC$4</f>
        <v>09 Mayıs 2015 - 16.00</v>
      </c>
      <c r="M482" s="141" t="s">
        <v>224</v>
      </c>
    </row>
    <row r="483" spans="1:13" ht="24">
      <c r="A483" s="135">
        <v>911</v>
      </c>
      <c r="B483" s="145" t="s">
        <v>66</v>
      </c>
      <c r="C483" s="136">
        <f>Yüksek!D12</f>
        <v>34948</v>
      </c>
      <c r="D483" s="140" t="str">
        <f>Yüksek!E12</f>
        <v>GÜLŞAH SARIÇAM</v>
      </c>
      <c r="E483" s="140" t="str">
        <f>Yüksek!F12</f>
        <v>KOCAELİ-KOCAELİ ÜNİVERSİTESİ</v>
      </c>
      <c r="F483" s="181">
        <f>Yüksek!BO12</f>
        <v>156</v>
      </c>
      <c r="G483" s="138">
        <f>Yüksek!A12</f>
        <v>5</v>
      </c>
      <c r="H483" s="137" t="s">
        <v>66</v>
      </c>
      <c r="I483" s="143"/>
      <c r="J483" s="137" t="str">
        <f>'YARIŞMA BİLGİLERİ'!$F$21</f>
        <v>Bayanlar</v>
      </c>
      <c r="K483" s="140" t="str">
        <f t="shared" si="7"/>
        <v>ISPARTA-Türkiye Üniversiteler Atletizm Şampiyonası</v>
      </c>
      <c r="L483" s="141" t="str">
        <f>Yüksek!BC$4</f>
        <v>09 Mayıs 2015 - 16.00</v>
      </c>
      <c r="M483" s="141" t="s">
        <v>224</v>
      </c>
    </row>
    <row r="484" spans="1:13" ht="36">
      <c r="A484" s="135">
        <v>912</v>
      </c>
      <c r="B484" s="145" t="s">
        <v>66</v>
      </c>
      <c r="C484" s="136">
        <f>Yüksek!D13</f>
        <v>34220</v>
      </c>
      <c r="D484" s="140" t="str">
        <f>Yüksek!E13</f>
        <v>NİDA NUR EKİCİ</v>
      </c>
      <c r="E484" s="140" t="str">
        <f>Yüksek!F13</f>
        <v>BURDUR-MEHMET AKİF ERSOY ÜNİVERSİTESİ</v>
      </c>
      <c r="F484" s="181">
        <f>Yüksek!BO13</f>
        <v>150</v>
      </c>
      <c r="G484" s="138">
        <f>Yüksek!A13</f>
        <v>6</v>
      </c>
      <c r="H484" s="137" t="s">
        <v>66</v>
      </c>
      <c r="I484" s="143"/>
      <c r="J484" s="137" t="str">
        <f>'YARIŞMA BİLGİLERİ'!$F$21</f>
        <v>Bayanlar</v>
      </c>
      <c r="K484" s="140" t="str">
        <f t="shared" si="7"/>
        <v>ISPARTA-Türkiye Üniversiteler Atletizm Şampiyonası</v>
      </c>
      <c r="L484" s="141" t="str">
        <f>Yüksek!BC$4</f>
        <v>09 Mayıs 2015 - 16.00</v>
      </c>
      <c r="M484" s="141" t="s">
        <v>224</v>
      </c>
    </row>
    <row r="485" spans="1:13" ht="36">
      <c r="A485" s="135">
        <v>913</v>
      </c>
      <c r="B485" s="145" t="s">
        <v>66</v>
      </c>
      <c r="C485" s="136">
        <f>Yüksek!D14</f>
        <v>0</v>
      </c>
      <c r="D485" s="140" t="str">
        <f>Yüksek!E14</f>
        <v>DÖNDÜ TEKE</v>
      </c>
      <c r="E485" s="140" t="str">
        <f>Yüksek!F14</f>
        <v>KÜTAHYA-DUMLUPINAR ÜNİVERSİTESİ</v>
      </c>
      <c r="F485" s="181">
        <f>Yüksek!BO14</f>
        <v>150</v>
      </c>
      <c r="G485" s="138">
        <f>Yüksek!A14</f>
        <v>7</v>
      </c>
      <c r="H485" s="137" t="s">
        <v>66</v>
      </c>
      <c r="I485" s="143"/>
      <c r="J485" s="137" t="str">
        <f>'YARIŞMA BİLGİLERİ'!$F$21</f>
        <v>Bayanlar</v>
      </c>
      <c r="K485" s="140" t="str">
        <f t="shared" si="7"/>
        <v>ISPARTA-Türkiye Üniversiteler Atletizm Şampiyonası</v>
      </c>
      <c r="L485" s="141" t="str">
        <f>Yüksek!BC$4</f>
        <v>09 Mayıs 2015 - 16.00</v>
      </c>
      <c r="M485" s="141" t="s">
        <v>224</v>
      </c>
    </row>
    <row r="486" spans="1:13" ht="36">
      <c r="A486" s="135">
        <v>914</v>
      </c>
      <c r="B486" s="145" t="s">
        <v>66</v>
      </c>
      <c r="C486" s="136">
        <f>Yüksek!D15</f>
        <v>32888</v>
      </c>
      <c r="D486" s="140" t="str">
        <f>Yüksek!E15</f>
        <v>H.BUSE ÇİFTÇİ</v>
      </c>
      <c r="E486" s="140" t="str">
        <f>Yüksek!F15</f>
        <v>AYDIN-ADNAN MENDERES ÜNİVERSİTESİ FERDİ</v>
      </c>
      <c r="F486" s="181">
        <f>Yüksek!BO15</f>
        <v>145</v>
      </c>
      <c r="G486" s="138" t="str">
        <f>Yüksek!A15</f>
        <v>-</v>
      </c>
      <c r="H486" s="137" t="s">
        <v>66</v>
      </c>
      <c r="I486" s="143"/>
      <c r="J486" s="137" t="str">
        <f>'YARIŞMA BİLGİLERİ'!$F$21</f>
        <v>Bayanlar</v>
      </c>
      <c r="K486" s="140" t="str">
        <f t="shared" si="7"/>
        <v>ISPARTA-Türkiye Üniversiteler Atletizm Şampiyonası</v>
      </c>
      <c r="L486" s="141" t="str">
        <f>Yüksek!BC$4</f>
        <v>09 Mayıs 2015 - 16.00</v>
      </c>
      <c r="M486" s="141" t="s">
        <v>224</v>
      </c>
    </row>
    <row r="487" spans="1:13" ht="24">
      <c r="A487" s="135">
        <v>915</v>
      </c>
      <c r="B487" s="145" t="s">
        <v>66</v>
      </c>
      <c r="C487" s="136">
        <f>Yüksek!D16</f>
        <v>34051</v>
      </c>
      <c r="D487" s="140" t="str">
        <f>Yüksek!E16</f>
        <v xml:space="preserve">ŞÜHEDA YILDIZ </v>
      </c>
      <c r="E487" s="140" t="str">
        <f>Yüksek!F16</f>
        <v>ANKARA-ANKARA ÜNİVERSİTESİ</v>
      </c>
      <c r="F487" s="181">
        <f>Yüksek!BO16</f>
        <v>140</v>
      </c>
      <c r="G487" s="138">
        <f>Yüksek!A16</f>
        <v>8</v>
      </c>
      <c r="H487" s="137" t="s">
        <v>66</v>
      </c>
      <c r="I487" s="143"/>
      <c r="J487" s="137" t="str">
        <f>'YARIŞMA BİLGİLERİ'!$F$21</f>
        <v>Bayanlar</v>
      </c>
      <c r="K487" s="140" t="str">
        <f t="shared" si="7"/>
        <v>ISPARTA-Türkiye Üniversiteler Atletizm Şampiyonası</v>
      </c>
      <c r="L487" s="141" t="str">
        <f>Yüksek!BC$4</f>
        <v>09 Mayıs 2015 - 16.00</v>
      </c>
      <c r="M487" s="141" t="s">
        <v>224</v>
      </c>
    </row>
    <row r="488" spans="1:13" ht="24">
      <c r="A488" s="135">
        <v>916</v>
      </c>
      <c r="B488" s="145" t="s">
        <v>66</v>
      </c>
      <c r="C488" s="136">
        <f>Yüksek!D17</f>
        <v>35081</v>
      </c>
      <c r="D488" s="140" t="str">
        <f>Yüksek!E17</f>
        <v>ÖZGE DAN</v>
      </c>
      <c r="E488" s="140" t="str">
        <f>Yüksek!F17</f>
        <v>BURSA-ULUDAĞ ÜNİVERSİTESİ</v>
      </c>
      <c r="F488" s="181">
        <f>Yüksek!BO17</f>
        <v>140</v>
      </c>
      <c r="G488" s="138">
        <f>Yüksek!A17</f>
        <v>9</v>
      </c>
      <c r="H488" s="137" t="s">
        <v>66</v>
      </c>
      <c r="I488" s="143"/>
      <c r="J488" s="137" t="str">
        <f>'YARIŞMA BİLGİLERİ'!$F$21</f>
        <v>Bayanlar</v>
      </c>
      <c r="K488" s="140" t="str">
        <f t="shared" si="7"/>
        <v>ISPARTA-Türkiye Üniversiteler Atletizm Şampiyonası</v>
      </c>
      <c r="L488" s="141" t="str">
        <f>Yüksek!BC$4</f>
        <v>09 Mayıs 2015 - 16.00</v>
      </c>
      <c r="M488" s="141" t="s">
        <v>224</v>
      </c>
    </row>
    <row r="489" spans="1:13" ht="36">
      <c r="A489" s="135">
        <v>917</v>
      </c>
      <c r="B489" s="145" t="s">
        <v>66</v>
      </c>
      <c r="C489" s="136">
        <f>Yüksek!D18</f>
        <v>33769</v>
      </c>
      <c r="D489" s="140" t="str">
        <f>Yüksek!E18</f>
        <v>NUR ŞENYÜZLÜ</v>
      </c>
      <c r="E489" s="140" t="str">
        <f>Yüksek!F18</f>
        <v>MUĞLA-MUĞLA SITKI KOÇMAN ÜNİVERSİTESİ</v>
      </c>
      <c r="F489" s="181">
        <f>Yüksek!BO18</f>
        <v>140</v>
      </c>
      <c r="G489" s="138">
        <f>Yüksek!A18</f>
        <v>9</v>
      </c>
      <c r="H489" s="137" t="s">
        <v>66</v>
      </c>
      <c r="I489" s="143"/>
      <c r="J489" s="137" t="str">
        <f>'YARIŞMA BİLGİLERİ'!$F$21</f>
        <v>Bayanlar</v>
      </c>
      <c r="K489" s="140" t="str">
        <f t="shared" si="7"/>
        <v>ISPARTA-Türkiye Üniversiteler Atletizm Şampiyonası</v>
      </c>
      <c r="L489" s="141" t="str">
        <f>Yüksek!BC$4</f>
        <v>09 Mayıs 2015 - 16.00</v>
      </c>
      <c r="M489" s="141" t="s">
        <v>224</v>
      </c>
    </row>
    <row r="490" spans="1:13" ht="24">
      <c r="A490" s="135">
        <v>918</v>
      </c>
      <c r="B490" s="145" t="s">
        <v>66</v>
      </c>
      <c r="C490" s="136">
        <f>Yüksek!D19</f>
        <v>35079</v>
      </c>
      <c r="D490" s="140" t="str">
        <f>Yüksek!E19</f>
        <v>ŞEYDA ÖZDEK</v>
      </c>
      <c r="E490" s="140" t="str">
        <f>Yüksek!F19</f>
        <v>ANKARA-GAZİ ÜNİVERSİTESİ</v>
      </c>
      <c r="F490" s="181">
        <f>Yüksek!BO19</f>
        <v>130</v>
      </c>
      <c r="G490" s="138">
        <f>Yüksek!A19</f>
        <v>10</v>
      </c>
      <c r="H490" s="137" t="s">
        <v>66</v>
      </c>
      <c r="I490" s="143"/>
      <c r="J490" s="137" t="str">
        <f>'YARIŞMA BİLGİLERİ'!$F$21</f>
        <v>Bayanlar</v>
      </c>
      <c r="K490" s="140" t="str">
        <f t="shared" si="7"/>
        <v>ISPARTA-Türkiye Üniversiteler Atletizm Şampiyonası</v>
      </c>
      <c r="L490" s="141" t="str">
        <f>Yüksek!BC$4</f>
        <v>09 Mayıs 2015 - 16.00</v>
      </c>
      <c r="M490" s="141" t="s">
        <v>224</v>
      </c>
    </row>
    <row r="491" spans="1:13" ht="24">
      <c r="A491" s="135">
        <v>919</v>
      </c>
      <c r="B491" s="145" t="s">
        <v>66</v>
      </c>
      <c r="C491" s="136">
        <f>Yüksek!D20</f>
        <v>33902</v>
      </c>
      <c r="D491" s="140" t="str">
        <f>Yüksek!E20</f>
        <v>MERVE SEVİM KARAMAN</v>
      </c>
      <c r="E491" s="140" t="str">
        <f>Yüksek!F20</f>
        <v>ANKARA-HACETTEPE ÜNİVERSİTESİ</v>
      </c>
      <c r="F491" s="181">
        <f>Yüksek!BO20</f>
        <v>130</v>
      </c>
      <c r="G491" s="138">
        <f>Yüksek!A20</f>
        <v>11</v>
      </c>
      <c r="H491" s="137" t="s">
        <v>66</v>
      </c>
      <c r="I491" s="143"/>
      <c r="J491" s="137" t="str">
        <f>'YARIŞMA BİLGİLERİ'!$F$21</f>
        <v>Bayanlar</v>
      </c>
      <c r="K491" s="140" t="str">
        <f t="shared" si="7"/>
        <v>ISPARTA-Türkiye Üniversiteler Atletizm Şampiyonası</v>
      </c>
      <c r="L491" s="141" t="str">
        <f>Yüksek!BC$4</f>
        <v>09 Mayıs 2015 - 16.00</v>
      </c>
      <c r="M491" s="141" t="s">
        <v>224</v>
      </c>
    </row>
    <row r="492" spans="1:13" ht="24">
      <c r="A492" s="135">
        <v>920</v>
      </c>
      <c r="B492" s="145" t="s">
        <v>66</v>
      </c>
      <c r="C492" s="136">
        <f>Yüksek!D25</f>
        <v>33604</v>
      </c>
      <c r="D492" s="140" t="str">
        <f>Yüksek!E25</f>
        <v>IŞIL DÖNMEZ</v>
      </c>
      <c r="E492" s="140" t="str">
        <f>Yüksek!F25</f>
        <v>İSTANBUL-BOĞAZİÇİ ÜNİVERSİTESİ</v>
      </c>
      <c r="F492" s="181" t="str">
        <f>Yüksek!BO25</f>
        <v>NM</v>
      </c>
      <c r="G492" s="138" t="str">
        <f>Yüksek!A25</f>
        <v>-</v>
      </c>
      <c r="H492" s="137" t="s">
        <v>66</v>
      </c>
      <c r="I492" s="143"/>
      <c r="J492" s="137" t="str">
        <f>'YARIŞMA BİLGİLERİ'!$F$21</f>
        <v>Bayanlar</v>
      </c>
      <c r="K492" s="140" t="str">
        <f t="shared" si="7"/>
        <v>ISPARTA-Türkiye Üniversiteler Atletizm Şampiyonası</v>
      </c>
      <c r="L492" s="141" t="str">
        <f>Yüksek!BC$4</f>
        <v>09 Mayıs 2015 - 16.00</v>
      </c>
      <c r="M492" s="141" t="s">
        <v>224</v>
      </c>
    </row>
    <row r="493" spans="1:13" ht="24">
      <c r="A493" s="135">
        <v>921</v>
      </c>
      <c r="B493" s="145" t="s">
        <v>66</v>
      </c>
      <c r="C493" s="136" t="str">
        <f>Yüksek!D28</f>
        <v/>
      </c>
      <c r="D493" s="140" t="str">
        <f>Yüksek!E28</f>
        <v/>
      </c>
      <c r="E493" s="140" t="str">
        <f>Yüksek!F28</f>
        <v/>
      </c>
      <c r="F493" s="181">
        <f>Yüksek!BO28</f>
        <v>0</v>
      </c>
      <c r="G493" s="138">
        <f>Yüksek!A28</f>
        <v>0</v>
      </c>
      <c r="H493" s="137" t="s">
        <v>66</v>
      </c>
      <c r="I493" s="143"/>
      <c r="J493" s="137" t="str">
        <f>'YARIŞMA BİLGİLERİ'!$F$21</f>
        <v>Bayanlar</v>
      </c>
      <c r="K493" s="140" t="str">
        <f t="shared" si="7"/>
        <v>ISPARTA-Türkiye Üniversiteler Atletizm Şampiyonası</v>
      </c>
      <c r="L493" s="141" t="str">
        <f>Yüksek!BC$4</f>
        <v>09 Mayıs 2015 - 16.00</v>
      </c>
      <c r="M493" s="141" t="s">
        <v>224</v>
      </c>
    </row>
    <row r="494" spans="1:13" ht="24">
      <c r="A494" s="135">
        <v>922</v>
      </c>
      <c r="B494" s="145" t="s">
        <v>66</v>
      </c>
      <c r="C494" s="136" t="str">
        <f>Yüksek!D29</f>
        <v/>
      </c>
      <c r="D494" s="140" t="str">
        <f>Yüksek!E29</f>
        <v/>
      </c>
      <c r="E494" s="140" t="str">
        <f>Yüksek!F29</f>
        <v/>
      </c>
      <c r="F494" s="181">
        <f>Yüksek!BO29</f>
        <v>0</v>
      </c>
      <c r="G494" s="138">
        <f>Yüksek!A29</f>
        <v>0</v>
      </c>
      <c r="H494" s="137" t="s">
        <v>66</v>
      </c>
      <c r="I494" s="143"/>
      <c r="J494" s="137" t="str">
        <f>'YARIŞMA BİLGİLERİ'!$F$21</f>
        <v>Bayanlar</v>
      </c>
      <c r="K494" s="140" t="str">
        <f t="shared" si="7"/>
        <v>ISPARTA-Türkiye Üniversiteler Atletizm Şampiyonası</v>
      </c>
      <c r="L494" s="141" t="str">
        <f>Yüksek!BC$4</f>
        <v>09 Mayıs 2015 - 16.00</v>
      </c>
      <c r="M494" s="141" t="s">
        <v>224</v>
      </c>
    </row>
    <row r="495" spans="1:13" ht="24">
      <c r="A495" s="135">
        <v>923</v>
      </c>
      <c r="B495" s="145" t="s">
        <v>66</v>
      </c>
      <c r="C495" s="136" t="str">
        <f>Yüksek!D30</f>
        <v/>
      </c>
      <c r="D495" s="140" t="str">
        <f>Yüksek!E30</f>
        <v/>
      </c>
      <c r="E495" s="140" t="str">
        <f>Yüksek!F30</f>
        <v/>
      </c>
      <c r="F495" s="181">
        <f>Yüksek!BO30</f>
        <v>0</v>
      </c>
      <c r="G495" s="138">
        <f>Yüksek!A30</f>
        <v>0</v>
      </c>
      <c r="H495" s="137" t="s">
        <v>66</v>
      </c>
      <c r="I495" s="143"/>
      <c r="J495" s="137" t="str">
        <f>'YARIŞMA BİLGİLERİ'!$F$21</f>
        <v>Bayanlar</v>
      </c>
      <c r="K495" s="140" t="str">
        <f t="shared" si="7"/>
        <v>ISPARTA-Türkiye Üniversiteler Atletizm Şampiyonası</v>
      </c>
      <c r="L495" s="141" t="str">
        <f>Yüksek!BC$4</f>
        <v>09 Mayıs 2015 - 16.00</v>
      </c>
      <c r="M495" s="141" t="s">
        <v>224</v>
      </c>
    </row>
    <row r="496" spans="1:13" ht="24">
      <c r="A496" s="135">
        <v>924</v>
      </c>
      <c r="B496" s="145" t="s">
        <v>66</v>
      </c>
      <c r="C496" s="136" t="str">
        <f>Yüksek!D31</f>
        <v/>
      </c>
      <c r="D496" s="140" t="str">
        <f>Yüksek!E31</f>
        <v/>
      </c>
      <c r="E496" s="140" t="str">
        <f>Yüksek!F31</f>
        <v/>
      </c>
      <c r="F496" s="181">
        <f>Yüksek!BO31</f>
        <v>0</v>
      </c>
      <c r="G496" s="138">
        <f>Yüksek!A31</f>
        <v>0</v>
      </c>
      <c r="H496" s="137" t="s">
        <v>66</v>
      </c>
      <c r="I496" s="143"/>
      <c r="J496" s="137" t="str">
        <f>'YARIŞMA BİLGİLERİ'!$F$21</f>
        <v>Bayanlar</v>
      </c>
      <c r="K496" s="140" t="str">
        <f t="shared" si="7"/>
        <v>ISPARTA-Türkiye Üniversiteler Atletizm Şampiyonası</v>
      </c>
      <c r="L496" s="141" t="str">
        <f>Yüksek!BC$4</f>
        <v>09 Mayıs 2015 - 16.00</v>
      </c>
      <c r="M496" s="141" t="s">
        <v>224</v>
      </c>
    </row>
    <row r="497" spans="1:13" ht="24">
      <c r="A497" s="135">
        <v>925</v>
      </c>
      <c r="B497" s="145" t="s">
        <v>66</v>
      </c>
      <c r="C497" s="136" t="str">
        <f>Yüksek!D32</f>
        <v/>
      </c>
      <c r="D497" s="140" t="str">
        <f>Yüksek!E32</f>
        <v/>
      </c>
      <c r="E497" s="140" t="str">
        <f>Yüksek!F32</f>
        <v/>
      </c>
      <c r="F497" s="181">
        <f>Yüksek!BO32</f>
        <v>0</v>
      </c>
      <c r="G497" s="138">
        <f>Yüksek!A32</f>
        <v>0</v>
      </c>
      <c r="H497" s="137" t="s">
        <v>66</v>
      </c>
      <c r="I497" s="143"/>
      <c r="J497" s="137" t="str">
        <f>'YARIŞMA BİLGİLERİ'!$F$21</f>
        <v>Bayanlar</v>
      </c>
      <c r="K497" s="140" t="str">
        <f t="shared" si="7"/>
        <v>ISPARTA-Türkiye Üniversiteler Atletizm Şampiyonası</v>
      </c>
      <c r="L497" s="141" t="str">
        <f>Yüksek!BC$4</f>
        <v>09 Mayıs 2015 - 16.00</v>
      </c>
      <c r="M497" s="141" t="s">
        <v>224</v>
      </c>
    </row>
    <row r="498" spans="1:13" ht="24">
      <c r="A498" s="135">
        <v>926</v>
      </c>
      <c r="B498" s="145" t="s">
        <v>66</v>
      </c>
      <c r="C498" s="136" t="str">
        <f>Yüksek!D33</f>
        <v/>
      </c>
      <c r="D498" s="140" t="str">
        <f>Yüksek!E33</f>
        <v/>
      </c>
      <c r="E498" s="140" t="str">
        <f>Yüksek!F33</f>
        <v/>
      </c>
      <c r="F498" s="181">
        <f>Yüksek!BO33</f>
        <v>0</v>
      </c>
      <c r="G498" s="138">
        <f>Yüksek!A33</f>
        <v>0</v>
      </c>
      <c r="H498" s="137" t="s">
        <v>66</v>
      </c>
      <c r="I498" s="143"/>
      <c r="J498" s="137" t="str">
        <f>'YARIŞMA BİLGİLERİ'!$F$21</f>
        <v>Bayanlar</v>
      </c>
      <c r="K498" s="140" t="str">
        <f t="shared" si="7"/>
        <v>ISPARTA-Türkiye Üniversiteler Atletizm Şampiyonası</v>
      </c>
      <c r="L498" s="141" t="str">
        <f>Yüksek!BC$4</f>
        <v>09 Mayıs 2015 - 16.00</v>
      </c>
      <c r="M498" s="141" t="s">
        <v>224</v>
      </c>
    </row>
  </sheetData>
  <autoFilter ref="A2:M286"/>
  <mergeCells count="2">
    <mergeCell ref="L1:M1"/>
    <mergeCell ref="A1:J1"/>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tabColor rgb="FFFF0000"/>
  </sheetPr>
  <dimension ref="A1:R119"/>
  <sheetViews>
    <sheetView view="pageBreakPreview" zoomScale="80" zoomScaleNormal="100" zoomScaleSheetLayoutView="80" workbookViewId="0">
      <selection activeCell="E13" sqref="E13"/>
    </sheetView>
  </sheetViews>
  <sheetFormatPr defaultRowHeight="12.75"/>
  <cols>
    <col min="1" max="1" width="4.85546875" style="22" customWidth="1"/>
    <col min="2" max="2" width="15" style="22" bestFit="1" customWidth="1"/>
    <col min="3" max="3" width="8" style="22" bestFit="1" customWidth="1"/>
    <col min="4" max="4" width="13.28515625" style="20" bestFit="1" customWidth="1"/>
    <col min="5" max="5" width="35.7109375" style="45" bestFit="1" customWidth="1"/>
    <col min="6" max="6" width="33.140625" style="45" customWidth="1"/>
    <col min="7" max="7" width="2.140625" style="20" customWidth="1"/>
    <col min="8" max="8" width="7.7109375" style="22" customWidth="1"/>
    <col min="9" max="9" width="14" style="22" customWidth="1"/>
    <col min="10" max="10" width="7.7109375" style="22" customWidth="1"/>
    <col min="11" max="11" width="12.42578125" style="24" customWidth="1"/>
    <col min="12" max="12" width="23.140625" style="49" customWidth="1"/>
    <col min="13" max="13" width="32.140625" style="49" customWidth="1"/>
    <col min="14" max="14" width="5.7109375" style="20" customWidth="1"/>
    <col min="15" max="16" width="9.140625" style="20"/>
    <col min="17" max="17" width="9.140625" style="220" hidden="1" customWidth="1"/>
    <col min="18" max="18" width="9.140625" style="218" hidden="1" customWidth="1"/>
    <col min="19" max="16384" width="9.140625" style="20"/>
  </cols>
  <sheetData>
    <row r="1" spans="1:18" s="10" customFormat="1" ht="51" customHeight="1">
      <c r="A1" s="556" t="str">
        <f>('YARIŞMA BİLGİLERİ'!A2)</f>
        <v>Türkiye Üniversite Sporları Federasyonu
Ankara</v>
      </c>
      <c r="B1" s="556"/>
      <c r="C1" s="556"/>
      <c r="D1" s="556"/>
      <c r="E1" s="556"/>
      <c r="F1" s="556"/>
      <c r="G1" s="556"/>
      <c r="H1" s="556"/>
      <c r="I1" s="556"/>
      <c r="J1" s="556"/>
      <c r="K1" s="556"/>
      <c r="L1" s="556"/>
      <c r="M1" s="556"/>
      <c r="Q1" s="216">
        <v>1160</v>
      </c>
      <c r="R1" s="215">
        <v>100</v>
      </c>
    </row>
    <row r="2" spans="1:18" s="10" customFormat="1" ht="24.75" customHeight="1">
      <c r="A2" s="557" t="str">
        <f>'YARIŞMA BİLGİLERİ'!F19</f>
        <v>Türkiye Üniversiteler Atletizm Şampiyonası</v>
      </c>
      <c r="B2" s="557"/>
      <c r="C2" s="557"/>
      <c r="D2" s="557"/>
      <c r="E2" s="557"/>
      <c r="F2" s="557"/>
      <c r="G2" s="557"/>
      <c r="H2" s="557"/>
      <c r="I2" s="557"/>
      <c r="J2" s="557"/>
      <c r="K2" s="557"/>
      <c r="L2" s="557"/>
      <c r="M2" s="557"/>
      <c r="Q2" s="216">
        <v>1162</v>
      </c>
      <c r="R2" s="215">
        <v>99</v>
      </c>
    </row>
    <row r="3" spans="1:18" s="11" customFormat="1" ht="21.75" customHeight="1">
      <c r="A3" s="558" t="s">
        <v>100</v>
      </c>
      <c r="B3" s="558"/>
      <c r="C3" s="558"/>
      <c r="D3" s="558"/>
      <c r="E3" s="559" t="s">
        <v>440</v>
      </c>
      <c r="F3" s="559"/>
      <c r="G3" s="565" t="str">
        <f>'YARIŞMA PROGRAMI'!E46</f>
        <v>3:29.12-Milli Takım</v>
      </c>
      <c r="H3" s="561"/>
      <c r="I3" s="561"/>
      <c r="J3" s="561"/>
      <c r="K3" s="561"/>
      <c r="L3" s="314" t="s">
        <v>303</v>
      </c>
      <c r="M3" s="315" t="str">
        <f>'YARIŞMA PROGRAMI'!F46</f>
        <v>3.48.76-MARMARA ÜNİ.</v>
      </c>
      <c r="Q3" s="216">
        <v>1164</v>
      </c>
      <c r="R3" s="215">
        <v>98</v>
      </c>
    </row>
    <row r="4" spans="1:18" s="11" customFormat="1" ht="17.25" customHeight="1">
      <c r="A4" s="555" t="s">
        <v>90</v>
      </c>
      <c r="B4" s="555"/>
      <c r="C4" s="555"/>
      <c r="D4" s="555"/>
      <c r="E4" s="563" t="str">
        <f>'YARIŞMA BİLGİLERİ'!F21</f>
        <v>Bayanlar</v>
      </c>
      <c r="F4" s="563"/>
      <c r="G4" s="28"/>
      <c r="H4" s="28"/>
      <c r="I4" s="28"/>
      <c r="J4" s="28"/>
      <c r="K4" s="29"/>
      <c r="L4" s="74" t="s">
        <v>98</v>
      </c>
      <c r="M4" s="316" t="str">
        <f>'YARIŞMA PROGRAMI'!B46</f>
        <v>11 Mayıs 2014 - 13.00</v>
      </c>
      <c r="Q4" s="216">
        <v>1166</v>
      </c>
      <c r="R4" s="215">
        <v>97</v>
      </c>
    </row>
    <row r="5" spans="1:18" s="18" customFormat="1" ht="24" customHeight="1">
      <c r="A5" s="230" t="s">
        <v>15</v>
      </c>
      <c r="B5" s="231"/>
      <c r="C5" s="231"/>
      <c r="D5" s="231"/>
      <c r="E5" s="231"/>
      <c r="F5" s="231"/>
      <c r="H5" s="230" t="s">
        <v>16</v>
      </c>
      <c r="I5" s="231"/>
      <c r="J5" s="231"/>
      <c r="K5" s="231"/>
      <c r="L5" s="231"/>
      <c r="M5" s="231"/>
      <c r="Q5" s="220">
        <v>21364</v>
      </c>
      <c r="R5" s="218">
        <v>95</v>
      </c>
    </row>
    <row r="6" spans="1:18" ht="25.5">
      <c r="A6" s="43" t="s">
        <v>11</v>
      </c>
      <c r="B6" s="40" t="s">
        <v>87</v>
      </c>
      <c r="C6" s="40" t="s">
        <v>86</v>
      </c>
      <c r="D6" s="41" t="s">
        <v>12</v>
      </c>
      <c r="E6" s="42" t="s">
        <v>13</v>
      </c>
      <c r="F6" s="42" t="s">
        <v>295</v>
      </c>
      <c r="G6" s="19"/>
      <c r="H6" s="43" t="s">
        <v>11</v>
      </c>
      <c r="I6" s="40" t="s">
        <v>87</v>
      </c>
      <c r="J6" s="40" t="s">
        <v>86</v>
      </c>
      <c r="K6" s="41" t="s">
        <v>12</v>
      </c>
      <c r="L6" s="42" t="s">
        <v>13</v>
      </c>
      <c r="M6" s="42" t="s">
        <v>295</v>
      </c>
      <c r="Q6" s="220">
        <v>21394</v>
      </c>
      <c r="R6" s="218">
        <v>94</v>
      </c>
    </row>
    <row r="7" spans="1:18" s="18" customFormat="1" ht="22.5" customHeight="1">
      <c r="A7" s="66">
        <v>1</v>
      </c>
      <c r="B7" s="200" t="s">
        <v>277</v>
      </c>
      <c r="C7" s="239" t="str">
        <f>IF(ISERROR(VLOOKUP(B7,'KAYIT LİSTESİ'!$B$4:$H$904,2,0)),"",(VLOOKUP(B7,'KAYIT LİSTESİ'!$B$4:$H$904,2,0)))</f>
        <v>113
119
115
114</v>
      </c>
      <c r="D7" s="237">
        <f>IF(ISERROR(VLOOKUP(B7,'KAYIT LİSTESİ'!$B$4:$H$904,4,0)),"",(VLOOKUP(B7,'KAYIT LİSTESİ'!$B$4:$H$904,4,0)))</f>
        <v>0</v>
      </c>
      <c r="E7" s="201" t="str">
        <f>IF(ISERROR(VLOOKUP(B7,'KAYIT LİSTESİ'!$B$4:$H$904,5,0)),"",(VLOOKUP(B7,'KAYIT LİSTESİ'!$B$4:$H$904,5,0)))</f>
        <v>EBRU KARADEMİR
TÜLİN CESUR
HAVVA NUR OLCAY
EMİNE YILMAZ</v>
      </c>
      <c r="F7" s="201" t="str">
        <f>IF(ISERROR(VLOOKUP(B7,'KAYIT LİSTESİ'!$B$4:$H$904,6,0)),"",(VLOOKUP(B7,'KAYIT LİSTESİ'!$B$4:$H$904,6,0)))</f>
        <v>KARAMAN-KARAMANOĞLU MEHMETBEY ÜNİVERSİTESİ</v>
      </c>
      <c r="G7" s="21"/>
      <c r="H7" s="66">
        <v>1</v>
      </c>
      <c r="I7" s="200" t="s">
        <v>285</v>
      </c>
      <c r="J7" s="239" t="str">
        <f>IF(ISERROR(VLOOKUP(I7,'KAYIT LİSTESİ'!$B$4:$H$904,2,0)),"",(VLOOKUP(I7,'KAYIT LİSTESİ'!$B$4:$H$904,2,0)))</f>
        <v>3
6
1
4</v>
      </c>
      <c r="K7" s="237" t="str">
        <f>IF(ISERROR(VLOOKUP(I7,'KAYIT LİSTESİ'!$B$4:$H$904,4,0)),"",(VLOOKUP(I7,'KAYIT LİSTESİ'!$B$4:$H$904,4,0)))</f>
        <v>11.2.1996
6.7.1991
3.7.1994
15.6.1996</v>
      </c>
      <c r="L7" s="201" t="str">
        <f>IF(ISERROR(VLOOKUP(I7,'KAYIT LİSTESİ'!$B$4:$H$904,5,0)),"",(VLOOKUP(I7,'KAYIT LİSTESİ'!$B$4:$H$904,5,0)))</f>
        <v>BÜŞRA FATMA ERDEM
YAĞMUR TARHAN
AZİZE GEDİKLİ
GAMZE ALPDOĞAN</v>
      </c>
      <c r="M7" s="201" t="str">
        <f>IF(ISERROR(VLOOKUP(I7,'KAYIT LİSTESİ'!$B$4:$H$904,6,0)),"",(VLOOKUP(I7,'KAYIT LİSTESİ'!$B$4:$H$904,6,0)))</f>
        <v>AKSARAY-AKSARAY ÜNİVERSİTESİ</v>
      </c>
      <c r="Q7" s="220">
        <v>21424</v>
      </c>
      <c r="R7" s="218">
        <v>93</v>
      </c>
    </row>
    <row r="8" spans="1:18" s="18" customFormat="1" ht="22.5" customHeight="1">
      <c r="A8" s="66">
        <v>2</v>
      </c>
      <c r="B8" s="200" t="s">
        <v>278</v>
      </c>
      <c r="C8" s="239" t="str">
        <f>IF(ISERROR(VLOOKUP(B8,'KAYIT LİSTESİ'!$B$4:$H$904,2,0)),"",(VLOOKUP(B8,'KAYIT LİSTESİ'!$B$4:$H$904,2,0)))</f>
        <v>159
157
158
162</v>
      </c>
      <c r="D8" s="237">
        <f>IF(ISERROR(VLOOKUP(B8,'KAYIT LİSTESİ'!$B$4:$H$904,4,0)),"",(VLOOKUP(B8,'KAYIT LİSTESİ'!$B$4:$H$904,4,0)))</f>
        <v>0</v>
      </c>
      <c r="E8" s="201" t="str">
        <f>IF(ISERROR(VLOOKUP(B8,'KAYIT LİSTESİ'!$B$4:$H$904,5,0)),"",(VLOOKUP(B8,'KAYIT LİSTESİ'!$B$4:$H$904,5,0)))</f>
        <v>ÇİĞDEM GÖLEZ
NESRİN KEZİK
ZERİN KATURMAN
CANSU TORTULU</v>
      </c>
      <c r="F8" s="201" t="str">
        <f>IF(ISERROR(VLOOKUP(B8,'KAYIT LİSTESİ'!$B$4:$H$904,6,0)),"",(VLOOKUP(B8,'KAYIT LİSTESİ'!$B$4:$H$904,6,0)))</f>
        <v>ERZİNCAN-ERZİNCAN ÜNİVERSİTESİ</v>
      </c>
      <c r="G8" s="21"/>
      <c r="H8" s="66">
        <v>2</v>
      </c>
      <c r="I8" s="200" t="s">
        <v>286</v>
      </c>
      <c r="J8" s="239" t="str">
        <f>IF(ISERROR(VLOOKUP(I8,'KAYIT LİSTESİ'!$B$4:$H$904,2,0)),"",(VLOOKUP(I8,'KAYIT LİSTESİ'!$B$4:$H$904,2,0)))</f>
        <v>267
274
269
266</v>
      </c>
      <c r="K8" s="237" t="str">
        <f>IF(ISERROR(VLOOKUP(I8,'KAYIT LİSTESİ'!$B$4:$H$904,4,0)),"",(VLOOKUP(I8,'KAYIT LİSTESİ'!$B$4:$H$904,4,0)))</f>
        <v>24.3.1994
1.1.1997
30.9.1995
15.2.1996</v>
      </c>
      <c r="L8" s="201" t="str">
        <f>IF(ISERROR(VLOOKUP(I8,'KAYIT LİSTESİ'!$B$4:$H$904,5,0)),"",(VLOOKUP(I8,'KAYIT LİSTESİ'!$B$4:$H$904,5,0)))</f>
        <v>SELİN IŞLAK
GÜLCAN ÖZ
GÜLCAN İZBAŞ
ÇİĞDEM TÜRKMEN</v>
      </c>
      <c r="M8" s="201" t="str">
        <f>IF(ISERROR(VLOOKUP(I8,'KAYIT LİSTESİ'!$B$4:$H$904,6,0)),"",(VLOOKUP(I8,'KAYIT LİSTESİ'!$B$4:$H$904,6,0)))</f>
        <v>MUĞLA-MUĞLA SITKI KOÇMAN ÜNİVERSİTESİ</v>
      </c>
      <c r="Q8" s="220">
        <v>21454</v>
      </c>
      <c r="R8" s="218">
        <v>92</v>
      </c>
    </row>
    <row r="9" spans="1:18" s="18" customFormat="1" ht="22.5" customHeight="1">
      <c r="A9" s="66">
        <v>3</v>
      </c>
      <c r="B9" s="200" t="s">
        <v>279</v>
      </c>
      <c r="C9" s="239" t="str">
        <f>IF(ISERROR(VLOOKUP(B9,'KAYIT LİSTESİ'!$B$4:$H$904,2,0)),"",(VLOOKUP(B9,'KAYIT LİSTESİ'!$B$4:$H$904,2,0)))</f>
        <v>71
72
75
74</v>
      </c>
      <c r="D9" s="237" t="str">
        <f>IF(ISERROR(VLOOKUP(B9,'KAYIT LİSTESİ'!$B$4:$H$904,4,0)),"",(VLOOKUP(B9,'KAYIT LİSTESİ'!$B$4:$H$904,4,0)))</f>
        <v>3.1.1996
18.12.1995
8.7.1994
13.9.2015</v>
      </c>
      <c r="E9" s="201" t="str">
        <f>IF(ISERROR(VLOOKUP(B9,'KAYIT LİSTESİ'!$B$4:$H$904,5,0)),"",(VLOOKUP(B9,'KAYIT LİSTESİ'!$B$4:$H$904,5,0)))</f>
        <v>HAFİZE ÜNALER
HİLAL YAZGAN
SÜMEYYE TEZEL
S. NİLAY YILDIZ</v>
      </c>
      <c r="F9" s="201" t="str">
        <f>IF(ISERROR(VLOOKUP(B9,'KAYIT LİSTESİ'!$B$4:$H$904,6,0)),"",(VLOOKUP(B9,'KAYIT LİSTESİ'!$B$4:$H$904,6,0)))</f>
        <v>NİĞDE-NİĞDE ÜNİVERSİTESİ</v>
      </c>
      <c r="G9" s="21"/>
      <c r="H9" s="66">
        <v>3</v>
      </c>
      <c r="I9" s="200" t="s">
        <v>287</v>
      </c>
      <c r="J9" s="239" t="str">
        <f>IF(ISERROR(VLOOKUP(I9,'KAYIT LİSTESİ'!$B$4:$H$904,2,0)),"",(VLOOKUP(I9,'KAYIT LİSTESİ'!$B$4:$H$904,2,0)))</f>
        <v>499
495
492
497</v>
      </c>
      <c r="K9" s="237" t="str">
        <f>IF(ISERROR(VLOOKUP(I9,'KAYIT LİSTESİ'!$B$4:$H$904,4,0)),"",(VLOOKUP(I9,'KAYIT LİSTESİ'!$B$4:$H$904,4,0)))</f>
        <v>12.9.1991
20.5.1991
14.3.1992
30.1.1993</v>
      </c>
      <c r="L9" s="201" t="str">
        <f>IF(ISERROR(VLOOKUP(I9,'KAYIT LİSTESİ'!$B$4:$H$904,5,0)),"",(VLOOKUP(I9,'KAYIT LİSTESİ'!$B$4:$H$904,5,0)))</f>
        <v>ZEYNEP BAHADIR
GÜLŞAH KIZILTAŞ
BÜŞRA ÖZGE ÇAKIR
IRMAK ÖZSOY</v>
      </c>
      <c r="M9" s="201" t="str">
        <f>IF(ISERROR(VLOOKUP(I9,'KAYIT LİSTESİ'!$B$4:$H$904,6,0)),"",(VLOOKUP(I9,'KAYIT LİSTESİ'!$B$4:$H$904,6,0)))</f>
        <v>İSTANBUL-MARMARA ÜNİVERSİTESİ</v>
      </c>
      <c r="Q9" s="220">
        <v>21484</v>
      </c>
      <c r="R9" s="218">
        <v>91</v>
      </c>
    </row>
    <row r="10" spans="1:18" s="18" customFormat="1" ht="22.5" customHeight="1">
      <c r="A10" s="66">
        <v>4</v>
      </c>
      <c r="B10" s="200" t="s">
        <v>280</v>
      </c>
      <c r="C10" s="239" t="str">
        <f>IF(ISERROR(VLOOKUP(B10,'KAYIT LİSTESİ'!$B$4:$H$904,2,0)),"",(VLOOKUP(B10,'KAYIT LİSTESİ'!$B$4:$H$904,2,0)))</f>
        <v>25
21
26
27</v>
      </c>
      <c r="D10" s="237" t="str">
        <f>IF(ISERROR(VLOOKUP(B10,'KAYIT LİSTESİ'!$B$4:$H$904,4,0)),"",(VLOOKUP(B10,'KAYIT LİSTESİ'!$B$4:$H$904,4,0)))</f>
        <v>3.4.1993
1.7.1996
1.9.1995
1.1.1996</v>
      </c>
      <c r="E10" s="201" t="str">
        <f>IF(ISERROR(VLOOKUP(B10,'KAYIT LİSTESİ'!$B$4:$H$904,5,0)),"",(VLOOKUP(B10,'KAYIT LİSTESİ'!$B$4:$H$904,5,0)))</f>
        <v>SEVİLAY EYTEMİŞ
GÜLŞEN KARATAŞ
SEVİM KABAY
SİBEL ÖZDEMİR</v>
      </c>
      <c r="F10" s="201" t="str">
        <f>IF(ISERROR(VLOOKUP(B10,'KAYIT LİSTESİ'!$B$4:$H$904,6,0)),"",(VLOOKUP(B10,'KAYIT LİSTESİ'!$B$4:$H$904,6,0)))</f>
        <v>AĞRI-İBRAHİM ÇEÇEN ÜNİVERSİTESİ</v>
      </c>
      <c r="G10" s="21"/>
      <c r="H10" s="66">
        <v>4</v>
      </c>
      <c r="I10" s="200" t="s">
        <v>288</v>
      </c>
      <c r="J10" s="239" t="str">
        <f>IF(ISERROR(VLOOKUP(I10,'KAYIT LİSTESİ'!$B$4:$H$904,2,0)),"",(VLOOKUP(I10,'KAYIT LİSTESİ'!$B$4:$H$904,2,0)))</f>
        <v>234
237
233
232</v>
      </c>
      <c r="K10" s="237" t="str">
        <f>IF(ISERROR(VLOOKUP(I10,'KAYIT LİSTESİ'!$B$4:$H$904,4,0)),"",(VLOOKUP(I10,'KAYIT LİSTESİ'!$B$4:$H$904,4,0)))</f>
        <v>12.3.1993
29.1.1992
1.1.1992
29.4.1990</v>
      </c>
      <c r="L10" s="201" t="str">
        <f>IF(ISERROR(VLOOKUP(I10,'KAYIT LİSTESİ'!$B$4:$H$904,5,0)),"",(VLOOKUP(I10,'KAYIT LİSTESİ'!$B$4:$H$904,5,0)))</f>
        <v>NERGİS ASLAN
ZEYNEP URAL
IŞIL DÖNMEZ
ÇAĞLA FADILLIOĞLU</v>
      </c>
      <c r="M10" s="201" t="str">
        <f>IF(ISERROR(VLOOKUP(I10,'KAYIT LİSTESİ'!$B$4:$H$904,6,0)),"",(VLOOKUP(I10,'KAYIT LİSTESİ'!$B$4:$H$904,6,0)))</f>
        <v>İSTANBUL-BOĞAZİÇİ ÜNİVERSİTESİ</v>
      </c>
      <c r="Q10" s="220">
        <v>21514</v>
      </c>
      <c r="R10" s="218">
        <v>90</v>
      </c>
    </row>
    <row r="11" spans="1:18" s="18" customFormat="1" ht="22.5" customHeight="1">
      <c r="A11" s="66">
        <v>5</v>
      </c>
      <c r="B11" s="200" t="s">
        <v>281</v>
      </c>
      <c r="C11" s="239" t="str">
        <f>IF(ISERROR(VLOOKUP(B11,'KAYIT LİSTESİ'!$B$4:$H$904,2,0)),"",(VLOOKUP(B11,'KAYIT LİSTESİ'!$B$4:$H$904,2,0)))</f>
        <v>213
211
207
208</v>
      </c>
      <c r="D11" s="237" t="str">
        <f>IF(ISERROR(VLOOKUP(B11,'KAYIT LİSTESİ'!$B$4:$H$904,4,0)),"",(VLOOKUP(B11,'KAYIT LİSTESİ'!$B$4:$H$904,4,0)))</f>
        <v>15.12.1995
25.3.1992
9.2.1996
10.7.1994</v>
      </c>
      <c r="E11" s="201" t="str">
        <f>IF(ISERROR(VLOOKUP(B11,'KAYIT LİSTESİ'!$B$4:$H$904,5,0)),"",(VLOOKUP(B11,'KAYIT LİSTESİ'!$B$4:$H$904,5,0)))</f>
        <v>ŞİRİN UYSAL
ELİF EKSİN
ARZU YILDIRIM
DOĞA GÜNDEM</v>
      </c>
      <c r="F11" s="201" t="str">
        <f>IF(ISERROR(VLOOKUP(B11,'KAYIT LİSTESİ'!$B$4:$H$904,6,0)),"",(VLOOKUP(B11,'KAYIT LİSTESİ'!$B$4:$H$904,6,0)))</f>
        <v>İSTANBUL-İSTANBUL TEKNİK ÜNİVERSİTESİ</v>
      </c>
      <c r="G11" s="21"/>
      <c r="H11" s="66">
        <v>5</v>
      </c>
      <c r="I11" s="200" t="s">
        <v>289</v>
      </c>
      <c r="J11" s="239" t="str">
        <f>IF(ISERROR(VLOOKUP(I11,'KAYIT LİSTESİ'!$B$4:$H$904,2,0)),"",(VLOOKUP(I11,'KAYIT LİSTESİ'!$B$4:$H$904,2,0)))</f>
        <v>171
164
166
168</v>
      </c>
      <c r="K11" s="237" t="str">
        <f>IF(ISERROR(VLOOKUP(I11,'KAYIT LİSTESİ'!$B$4:$H$904,4,0)),"",(VLOOKUP(I11,'KAYIT LİSTESİ'!$B$4:$H$904,4,0)))</f>
        <v>12.2.1995
28.1.1996
3.8.1994
7.7.1993</v>
      </c>
      <c r="L11" s="201" t="str">
        <f>IF(ISERROR(VLOOKUP(I11,'KAYIT LİSTESİ'!$B$4:$H$904,5,0)),"",(VLOOKUP(I11,'KAYIT LİSTESİ'!$B$4:$H$904,5,0)))</f>
        <v>SELEN YANAR
DAMLA TAŞ
ESRA ŞANAL
GİZEM AKSOY</v>
      </c>
      <c r="M11" s="201" t="str">
        <f>IF(ISERROR(VLOOKUP(I11,'KAYIT LİSTESİ'!$B$4:$H$904,6,0)),"",(VLOOKUP(I11,'KAYIT LİSTESİ'!$B$4:$H$904,6,0)))</f>
        <v>İSTANBUL-İSTANBUL ÜNİVERSİTESİ</v>
      </c>
      <c r="Q11" s="220">
        <v>21544</v>
      </c>
      <c r="R11" s="218">
        <v>89</v>
      </c>
    </row>
    <row r="12" spans="1:18" s="18" customFormat="1" ht="22.5" customHeight="1">
      <c r="A12" s="66">
        <v>6</v>
      </c>
      <c r="B12" s="200" t="s">
        <v>282</v>
      </c>
      <c r="C12" s="239" t="str">
        <f>IF(ISERROR(VLOOKUP(B12,'KAYIT LİSTESİ'!$B$4:$H$904,2,0)),"",(VLOOKUP(B12,'KAYIT LİSTESİ'!$B$4:$H$904,2,0)))</f>
        <v/>
      </c>
      <c r="D12" s="237" t="str">
        <f>IF(ISERROR(VLOOKUP(B12,'KAYIT LİSTESİ'!$B$4:$H$904,4,0)),"",(VLOOKUP(B12,'KAYIT LİSTESİ'!$B$4:$H$904,4,0)))</f>
        <v/>
      </c>
      <c r="E12" s="201" t="str">
        <f>IF(ISERROR(VLOOKUP(B12,'KAYIT LİSTESİ'!$B$4:$H$904,5,0)),"",(VLOOKUP(B12,'KAYIT LİSTESİ'!$B$4:$H$904,5,0)))</f>
        <v/>
      </c>
      <c r="F12" s="201" t="str">
        <f>IF(ISERROR(VLOOKUP(B12,'KAYIT LİSTESİ'!$B$4:$H$904,6,0)),"",(VLOOKUP(B12,'KAYIT LİSTESİ'!$B$4:$H$904,6,0)))</f>
        <v/>
      </c>
      <c r="G12" s="21"/>
      <c r="H12" s="66">
        <v>6</v>
      </c>
      <c r="I12" s="200" t="s">
        <v>290</v>
      </c>
      <c r="J12" s="239" t="str">
        <f>IF(ISERROR(VLOOKUP(I12,'KAYIT LİSTESİ'!$B$4:$H$904,2,0)),"",(VLOOKUP(I12,'KAYIT LİSTESİ'!$B$4:$H$904,2,0)))</f>
        <v>154
147
156
145</v>
      </c>
      <c r="K12" s="237" t="str">
        <f>IF(ISERROR(VLOOKUP(I12,'KAYIT LİSTESİ'!$B$4:$H$904,4,0)),"",(VLOOKUP(I12,'KAYIT LİSTESİ'!$B$4:$H$904,4,0)))</f>
        <v>5.4.1996
2.10.1993
5.2.1996
27.1.1991</v>
      </c>
      <c r="L12" s="201" t="str">
        <f>IF(ISERROR(VLOOKUP(I12,'KAYIT LİSTESİ'!$B$4:$H$904,5,0)),"",(VLOOKUP(I12,'KAYIT LİSTESİ'!$B$4:$H$904,5,0)))</f>
        <v>SUHANM BURAK
ELİF DEMİRBAĞ
TUĞBA BEKTAŞ
CEMİLE ESER</v>
      </c>
      <c r="M12" s="201" t="str">
        <f>IF(ISERROR(VLOOKUP(I12,'KAYIT LİSTESİ'!$B$4:$H$904,6,0)),"",(VLOOKUP(I12,'KAYIT LİSTESİ'!$B$4:$H$904,6,0)))</f>
        <v>SİVAS-CUMHURİYET ÜNİVERSİTESİ</v>
      </c>
      <c r="Q12" s="220">
        <v>21574</v>
      </c>
      <c r="R12" s="218">
        <v>88</v>
      </c>
    </row>
    <row r="13" spans="1:18" s="18" customFormat="1" ht="22.5" customHeight="1">
      <c r="A13" s="66">
        <v>7</v>
      </c>
      <c r="B13" s="200" t="s">
        <v>283</v>
      </c>
      <c r="C13" s="239" t="str">
        <f>IF(ISERROR(VLOOKUP(B13,'KAYIT LİSTESİ'!$B$4:$H$904,2,0)),"",(VLOOKUP(B13,'KAYIT LİSTESİ'!$B$4:$H$904,2,0)))</f>
        <v/>
      </c>
      <c r="D13" s="237" t="str">
        <f>IF(ISERROR(VLOOKUP(B13,'KAYIT LİSTESİ'!$B$4:$H$904,4,0)),"",(VLOOKUP(B13,'KAYIT LİSTESİ'!$B$4:$H$904,4,0)))</f>
        <v/>
      </c>
      <c r="E13" s="201" t="str">
        <f>IF(ISERROR(VLOOKUP(B13,'KAYIT LİSTESİ'!$B$4:$H$904,5,0)),"",(VLOOKUP(B13,'KAYIT LİSTESİ'!$B$4:$H$904,5,0)))</f>
        <v/>
      </c>
      <c r="F13" s="201" t="str">
        <f>IF(ISERROR(VLOOKUP(B13,'KAYIT LİSTESİ'!$B$4:$H$904,6,0)),"",(VLOOKUP(B13,'KAYIT LİSTESİ'!$B$4:$H$904,6,0)))</f>
        <v/>
      </c>
      <c r="G13" s="21"/>
      <c r="H13" s="66">
        <v>7</v>
      </c>
      <c r="I13" s="200" t="s">
        <v>291</v>
      </c>
      <c r="J13" s="239" t="str">
        <f>IF(ISERROR(VLOOKUP(I13,'KAYIT LİSTESİ'!$B$4:$H$904,2,0)),"",(VLOOKUP(I13,'KAYIT LİSTESİ'!$B$4:$H$904,2,0)))</f>
        <v/>
      </c>
      <c r="K13" s="237" t="str">
        <f>IF(ISERROR(VLOOKUP(I13,'KAYIT LİSTESİ'!$B$4:$H$904,4,0)),"",(VLOOKUP(I13,'KAYIT LİSTESİ'!$B$4:$H$904,4,0)))</f>
        <v/>
      </c>
      <c r="L13" s="201" t="str">
        <f>IF(ISERROR(VLOOKUP(I13,'KAYIT LİSTESİ'!$B$4:$H$904,5,0)),"",(VLOOKUP(I13,'KAYIT LİSTESİ'!$B$4:$H$904,5,0)))</f>
        <v/>
      </c>
      <c r="M13" s="201" t="str">
        <f>IF(ISERROR(VLOOKUP(I13,'KAYIT LİSTESİ'!$B$4:$H$904,6,0)),"",(VLOOKUP(I13,'KAYIT LİSTESİ'!$B$4:$H$904,6,0)))</f>
        <v/>
      </c>
      <c r="Q13" s="220">
        <v>21604</v>
      </c>
      <c r="R13" s="218">
        <v>87</v>
      </c>
    </row>
    <row r="14" spans="1:18" s="18" customFormat="1" ht="22.5" customHeight="1">
      <c r="A14" s="66">
        <v>8</v>
      </c>
      <c r="B14" s="200" t="s">
        <v>284</v>
      </c>
      <c r="C14" s="239" t="str">
        <f>IF(ISERROR(VLOOKUP(B14,'KAYIT LİSTESİ'!$B$4:$H$904,2,0)),"",(VLOOKUP(B14,'KAYIT LİSTESİ'!$B$4:$H$904,2,0)))</f>
        <v/>
      </c>
      <c r="D14" s="237" t="str">
        <f>IF(ISERROR(VLOOKUP(B14,'KAYIT LİSTESİ'!$B$4:$H$904,4,0)),"",(VLOOKUP(B14,'KAYIT LİSTESİ'!$B$4:$H$904,4,0)))</f>
        <v/>
      </c>
      <c r="E14" s="201" t="str">
        <f>IF(ISERROR(VLOOKUP(B14,'KAYIT LİSTESİ'!$B$4:$H$904,5,0)),"",(VLOOKUP(B14,'KAYIT LİSTESİ'!$B$4:$H$904,5,0)))</f>
        <v/>
      </c>
      <c r="F14" s="201" t="str">
        <f>IF(ISERROR(VLOOKUP(B14,'KAYIT LİSTESİ'!$B$4:$H$904,6,0)),"",(VLOOKUP(B14,'KAYIT LİSTESİ'!$B$4:$H$904,6,0)))</f>
        <v/>
      </c>
      <c r="G14" s="21"/>
      <c r="H14" s="66">
        <v>8</v>
      </c>
      <c r="I14" s="200" t="s">
        <v>292</v>
      </c>
      <c r="J14" s="239" t="str">
        <f>IF(ISERROR(VLOOKUP(I14,'KAYIT LİSTESİ'!$B$4:$H$904,2,0)),"",(VLOOKUP(I14,'KAYIT LİSTESİ'!$B$4:$H$904,2,0)))</f>
        <v/>
      </c>
      <c r="K14" s="237" t="str">
        <f>IF(ISERROR(VLOOKUP(I14,'KAYIT LİSTESİ'!$B$4:$H$904,4,0)),"",(VLOOKUP(I14,'KAYIT LİSTESİ'!$B$4:$H$904,4,0)))</f>
        <v/>
      </c>
      <c r="L14" s="201" t="str">
        <f>IF(ISERROR(VLOOKUP(I14,'KAYIT LİSTESİ'!$B$4:$H$904,5,0)),"",(VLOOKUP(I14,'KAYIT LİSTESİ'!$B$4:$H$904,5,0)))</f>
        <v/>
      </c>
      <c r="M14" s="201" t="str">
        <f>IF(ISERROR(VLOOKUP(I14,'KAYIT LİSTESİ'!$B$4:$H$904,6,0)),"",(VLOOKUP(I14,'KAYIT LİSTESİ'!$B$4:$H$904,6,0)))</f>
        <v/>
      </c>
      <c r="Q14" s="220">
        <v>21634</v>
      </c>
      <c r="R14" s="218">
        <v>86</v>
      </c>
    </row>
    <row r="15" spans="1:18" s="18" customFormat="1" ht="22.5" customHeight="1">
      <c r="A15" s="66">
        <v>9</v>
      </c>
      <c r="B15" s="200" t="s">
        <v>895</v>
      </c>
      <c r="C15" s="239" t="str">
        <f>IF(ISERROR(VLOOKUP(B15,'KAYIT LİSTESİ'!$B$4:$H$904,2,0)),"",(VLOOKUP(B15,'KAYIT LİSTESİ'!$B$4:$H$904,2,0)))</f>
        <v/>
      </c>
      <c r="D15" s="237" t="str">
        <f>IF(ISERROR(VLOOKUP(B15,'KAYIT LİSTESİ'!$B$4:$H$904,4,0)),"",(VLOOKUP(B15,'KAYIT LİSTESİ'!$B$4:$H$904,4,0)))</f>
        <v/>
      </c>
      <c r="E15" s="201" t="str">
        <f>IF(ISERROR(VLOOKUP(B15,'KAYIT LİSTESİ'!$B$4:$H$904,5,0)),"",(VLOOKUP(B15,'KAYIT LİSTESİ'!$B$4:$H$904,5,0)))</f>
        <v/>
      </c>
      <c r="F15" s="201" t="str">
        <f>IF(ISERROR(VLOOKUP(B15,'KAYIT LİSTESİ'!$B$4:$H$904,6,0)),"",(VLOOKUP(B15,'KAYIT LİSTESİ'!$B$4:$H$904,6,0)))</f>
        <v/>
      </c>
      <c r="G15" s="21"/>
      <c r="H15" s="66">
        <v>9</v>
      </c>
      <c r="I15" s="200" t="s">
        <v>919</v>
      </c>
      <c r="J15" s="239" t="str">
        <f>IF(ISERROR(VLOOKUP(I15,'KAYIT LİSTESİ'!$B$4:$H$904,2,0)),"",(VLOOKUP(I15,'KAYIT LİSTESİ'!$B$4:$H$904,2,0)))</f>
        <v/>
      </c>
      <c r="K15" s="237" t="str">
        <f>IF(ISERROR(VLOOKUP(I15,'KAYIT LİSTESİ'!$B$4:$H$904,4,0)),"",(VLOOKUP(I15,'KAYIT LİSTESİ'!$B$4:$H$904,4,0)))</f>
        <v/>
      </c>
      <c r="L15" s="201" t="str">
        <f>IF(ISERROR(VLOOKUP(I15,'KAYIT LİSTESİ'!$B$4:$H$904,5,0)),"",(VLOOKUP(I15,'KAYIT LİSTESİ'!$B$4:$H$904,5,0)))</f>
        <v/>
      </c>
      <c r="M15" s="201" t="str">
        <f>IF(ISERROR(VLOOKUP(I15,'KAYIT LİSTESİ'!$B$4:$H$904,6,0)),"",(VLOOKUP(I15,'KAYIT LİSTESİ'!$B$4:$H$904,6,0)))</f>
        <v/>
      </c>
      <c r="Q15" s="220">
        <v>21664</v>
      </c>
      <c r="R15" s="218">
        <v>85</v>
      </c>
    </row>
    <row r="16" spans="1:18" s="18" customFormat="1" ht="22.5" customHeight="1">
      <c r="A16" s="66">
        <v>10</v>
      </c>
      <c r="B16" s="200" t="s">
        <v>896</v>
      </c>
      <c r="C16" s="239" t="str">
        <f>IF(ISERROR(VLOOKUP(B16,'KAYIT LİSTESİ'!$B$4:$H$904,2,0)),"",(VLOOKUP(B16,'KAYIT LİSTESİ'!$B$4:$H$904,2,0)))</f>
        <v/>
      </c>
      <c r="D16" s="237" t="str">
        <f>IF(ISERROR(VLOOKUP(B16,'KAYIT LİSTESİ'!$B$4:$H$904,4,0)),"",(VLOOKUP(B16,'KAYIT LİSTESİ'!$B$4:$H$904,4,0)))</f>
        <v/>
      </c>
      <c r="E16" s="201" t="str">
        <f>IF(ISERROR(VLOOKUP(B16,'KAYIT LİSTESİ'!$B$4:$H$904,5,0)),"",(VLOOKUP(B16,'KAYIT LİSTESİ'!$B$4:$H$904,5,0)))</f>
        <v/>
      </c>
      <c r="F16" s="201" t="str">
        <f>IF(ISERROR(VLOOKUP(B16,'KAYIT LİSTESİ'!$B$4:$H$904,6,0)),"",(VLOOKUP(B16,'KAYIT LİSTESİ'!$B$4:$H$904,6,0)))</f>
        <v/>
      </c>
      <c r="G16" s="21"/>
      <c r="H16" s="66">
        <v>10</v>
      </c>
      <c r="I16" s="200" t="s">
        <v>920</v>
      </c>
      <c r="J16" s="239" t="str">
        <f>IF(ISERROR(VLOOKUP(I16,'KAYIT LİSTESİ'!$B$4:$H$904,2,0)),"",(VLOOKUP(I16,'KAYIT LİSTESİ'!$B$4:$H$904,2,0)))</f>
        <v/>
      </c>
      <c r="K16" s="237" t="str">
        <f>IF(ISERROR(VLOOKUP(I16,'KAYIT LİSTESİ'!$B$4:$H$904,4,0)),"",(VLOOKUP(I16,'KAYIT LİSTESİ'!$B$4:$H$904,4,0)))</f>
        <v/>
      </c>
      <c r="L16" s="201" t="str">
        <f>IF(ISERROR(VLOOKUP(I16,'KAYIT LİSTESİ'!$B$4:$H$904,5,0)),"",(VLOOKUP(I16,'KAYIT LİSTESİ'!$B$4:$H$904,5,0)))</f>
        <v/>
      </c>
      <c r="M16" s="201" t="str">
        <f>IF(ISERROR(VLOOKUP(I16,'KAYIT LİSTESİ'!$B$4:$H$904,6,0)),"",(VLOOKUP(I16,'KAYIT LİSTESİ'!$B$4:$H$904,6,0)))</f>
        <v/>
      </c>
      <c r="Q16" s="220">
        <v>21694</v>
      </c>
      <c r="R16" s="218">
        <v>84</v>
      </c>
    </row>
    <row r="17" spans="1:18" s="18" customFormat="1" ht="22.5" customHeight="1">
      <c r="A17" s="66">
        <v>11</v>
      </c>
      <c r="B17" s="200" t="s">
        <v>897</v>
      </c>
      <c r="C17" s="239" t="str">
        <f>IF(ISERROR(VLOOKUP(B17,'KAYIT LİSTESİ'!$B$4:$H$904,2,0)),"",(VLOOKUP(B17,'KAYIT LİSTESİ'!$B$4:$H$904,2,0)))</f>
        <v/>
      </c>
      <c r="D17" s="237" t="str">
        <f>IF(ISERROR(VLOOKUP(B17,'KAYIT LİSTESİ'!$B$4:$H$904,4,0)),"",(VLOOKUP(B17,'KAYIT LİSTESİ'!$B$4:$H$904,4,0)))</f>
        <v/>
      </c>
      <c r="E17" s="201" t="str">
        <f>IF(ISERROR(VLOOKUP(B17,'KAYIT LİSTESİ'!$B$4:$H$904,5,0)),"",(VLOOKUP(B17,'KAYIT LİSTESİ'!$B$4:$H$904,5,0)))</f>
        <v/>
      </c>
      <c r="F17" s="201" t="str">
        <f>IF(ISERROR(VLOOKUP(B17,'KAYIT LİSTESİ'!$B$4:$H$904,6,0)),"",(VLOOKUP(B17,'KAYIT LİSTESİ'!$B$4:$H$904,6,0)))</f>
        <v/>
      </c>
      <c r="G17" s="21"/>
      <c r="H17" s="66">
        <v>11</v>
      </c>
      <c r="I17" s="200" t="s">
        <v>921</v>
      </c>
      <c r="J17" s="239" t="str">
        <f>IF(ISERROR(VLOOKUP(I17,'KAYIT LİSTESİ'!$B$4:$H$904,2,0)),"",(VLOOKUP(I17,'KAYIT LİSTESİ'!$B$4:$H$904,2,0)))</f>
        <v/>
      </c>
      <c r="K17" s="237" t="str">
        <f>IF(ISERROR(VLOOKUP(I17,'KAYIT LİSTESİ'!$B$4:$H$904,4,0)),"",(VLOOKUP(I17,'KAYIT LİSTESİ'!$B$4:$H$904,4,0)))</f>
        <v/>
      </c>
      <c r="L17" s="201" t="str">
        <f>IF(ISERROR(VLOOKUP(I17,'KAYIT LİSTESİ'!$B$4:$H$904,5,0)),"",(VLOOKUP(I17,'KAYIT LİSTESİ'!$B$4:$H$904,5,0)))</f>
        <v/>
      </c>
      <c r="M17" s="201" t="str">
        <f>IF(ISERROR(VLOOKUP(I17,'KAYIT LİSTESİ'!$B$4:$H$904,6,0)),"",(VLOOKUP(I17,'KAYIT LİSTESİ'!$B$4:$H$904,6,0)))</f>
        <v/>
      </c>
      <c r="Q17" s="220">
        <v>21724</v>
      </c>
      <c r="R17" s="218">
        <v>83</v>
      </c>
    </row>
    <row r="18" spans="1:18" s="18" customFormat="1" ht="22.5" customHeight="1">
      <c r="A18" s="66">
        <v>12</v>
      </c>
      <c r="B18" s="200" t="s">
        <v>898</v>
      </c>
      <c r="C18" s="239" t="str">
        <f>IF(ISERROR(VLOOKUP(B18,'KAYIT LİSTESİ'!$B$4:$H$904,2,0)),"",(VLOOKUP(B18,'KAYIT LİSTESİ'!$B$4:$H$904,2,0)))</f>
        <v/>
      </c>
      <c r="D18" s="237" t="str">
        <f>IF(ISERROR(VLOOKUP(B18,'KAYIT LİSTESİ'!$B$4:$H$904,4,0)),"",(VLOOKUP(B18,'KAYIT LİSTESİ'!$B$4:$H$904,4,0)))</f>
        <v/>
      </c>
      <c r="E18" s="201" t="str">
        <f>IF(ISERROR(VLOOKUP(B18,'KAYIT LİSTESİ'!$B$4:$H$904,5,0)),"",(VLOOKUP(B18,'KAYIT LİSTESİ'!$B$4:$H$904,5,0)))</f>
        <v/>
      </c>
      <c r="F18" s="201" t="str">
        <f>IF(ISERROR(VLOOKUP(B18,'KAYIT LİSTESİ'!$B$4:$H$904,6,0)),"",(VLOOKUP(B18,'KAYIT LİSTESİ'!$B$4:$H$904,6,0)))</f>
        <v/>
      </c>
      <c r="G18" s="21"/>
      <c r="H18" s="66">
        <v>12</v>
      </c>
      <c r="I18" s="200" t="s">
        <v>922</v>
      </c>
      <c r="J18" s="239" t="str">
        <f>IF(ISERROR(VLOOKUP(I18,'KAYIT LİSTESİ'!$B$4:$H$904,2,0)),"",(VLOOKUP(I18,'KAYIT LİSTESİ'!$B$4:$H$904,2,0)))</f>
        <v/>
      </c>
      <c r="K18" s="237" t="str">
        <f>IF(ISERROR(VLOOKUP(I18,'KAYIT LİSTESİ'!$B$4:$H$904,4,0)),"",(VLOOKUP(I18,'KAYIT LİSTESİ'!$B$4:$H$904,4,0)))</f>
        <v/>
      </c>
      <c r="L18" s="201" t="str">
        <f>IF(ISERROR(VLOOKUP(I18,'KAYIT LİSTESİ'!$B$4:$H$904,5,0)),"",(VLOOKUP(I18,'KAYIT LİSTESİ'!$B$4:$H$904,5,0)))</f>
        <v/>
      </c>
      <c r="M18" s="201" t="str">
        <f>IF(ISERROR(VLOOKUP(I18,'KAYIT LİSTESİ'!$B$4:$H$904,6,0)),"",(VLOOKUP(I18,'KAYIT LİSTESİ'!$B$4:$H$904,6,0)))</f>
        <v/>
      </c>
      <c r="Q18" s="220">
        <v>21754</v>
      </c>
      <c r="R18" s="218">
        <v>82</v>
      </c>
    </row>
    <row r="19" spans="1:18" s="18" customFormat="1" ht="22.5" customHeight="1">
      <c r="A19" s="66">
        <v>13</v>
      </c>
      <c r="B19" s="200" t="s">
        <v>899</v>
      </c>
      <c r="C19" s="239" t="str">
        <f>IF(ISERROR(VLOOKUP(B19,'KAYIT LİSTESİ'!$B$4:$H$904,2,0)),"",(VLOOKUP(B19,'KAYIT LİSTESİ'!$B$4:$H$904,2,0)))</f>
        <v/>
      </c>
      <c r="D19" s="237" t="str">
        <f>IF(ISERROR(VLOOKUP(B19,'KAYIT LİSTESİ'!$B$4:$H$904,4,0)),"",(VLOOKUP(B19,'KAYIT LİSTESİ'!$B$4:$H$904,4,0)))</f>
        <v/>
      </c>
      <c r="E19" s="201" t="str">
        <f>IF(ISERROR(VLOOKUP(B19,'KAYIT LİSTESİ'!$B$4:$H$904,5,0)),"",(VLOOKUP(B19,'KAYIT LİSTESİ'!$B$4:$H$904,5,0)))</f>
        <v/>
      </c>
      <c r="F19" s="201" t="str">
        <f>IF(ISERROR(VLOOKUP(B19,'KAYIT LİSTESİ'!$B$4:$H$904,6,0)),"",(VLOOKUP(B19,'KAYIT LİSTESİ'!$B$4:$H$904,6,0)))</f>
        <v/>
      </c>
      <c r="G19" s="21"/>
      <c r="H19" s="66">
        <v>13</v>
      </c>
      <c r="I19" s="200" t="s">
        <v>923</v>
      </c>
      <c r="J19" s="239" t="str">
        <f>IF(ISERROR(VLOOKUP(I19,'KAYIT LİSTESİ'!$B$4:$H$904,2,0)),"",(VLOOKUP(I19,'KAYIT LİSTESİ'!$B$4:$H$904,2,0)))</f>
        <v/>
      </c>
      <c r="K19" s="237" t="str">
        <f>IF(ISERROR(VLOOKUP(I19,'KAYIT LİSTESİ'!$B$4:$H$904,4,0)),"",(VLOOKUP(I19,'KAYIT LİSTESİ'!$B$4:$H$904,4,0)))</f>
        <v/>
      </c>
      <c r="L19" s="201" t="str">
        <f>IF(ISERROR(VLOOKUP(I19,'KAYIT LİSTESİ'!$B$4:$H$904,5,0)),"",(VLOOKUP(I19,'KAYIT LİSTESİ'!$B$4:$H$904,5,0)))</f>
        <v/>
      </c>
      <c r="M19" s="201" t="str">
        <f>IF(ISERROR(VLOOKUP(I19,'KAYIT LİSTESİ'!$B$4:$H$904,6,0)),"",(VLOOKUP(I19,'KAYIT LİSTESİ'!$B$4:$H$904,6,0)))</f>
        <v/>
      </c>
      <c r="Q19" s="220">
        <v>21794</v>
      </c>
      <c r="R19" s="218">
        <v>81</v>
      </c>
    </row>
    <row r="20" spans="1:18" s="18" customFormat="1" ht="22.5" customHeight="1">
      <c r="A20" s="66">
        <v>14</v>
      </c>
      <c r="B20" s="200" t="s">
        <v>900</v>
      </c>
      <c r="C20" s="239" t="str">
        <f>IF(ISERROR(VLOOKUP(B20,'KAYIT LİSTESİ'!$B$4:$H$904,2,0)),"",(VLOOKUP(B20,'KAYIT LİSTESİ'!$B$4:$H$904,2,0)))</f>
        <v/>
      </c>
      <c r="D20" s="237" t="str">
        <f>IF(ISERROR(VLOOKUP(B20,'KAYIT LİSTESİ'!$B$4:$H$904,4,0)),"",(VLOOKUP(B20,'KAYIT LİSTESİ'!$B$4:$H$904,4,0)))</f>
        <v/>
      </c>
      <c r="E20" s="201" t="str">
        <f>IF(ISERROR(VLOOKUP(B20,'KAYIT LİSTESİ'!$B$4:$H$904,5,0)),"",(VLOOKUP(B20,'KAYIT LİSTESİ'!$B$4:$H$904,5,0)))</f>
        <v/>
      </c>
      <c r="F20" s="201" t="str">
        <f>IF(ISERROR(VLOOKUP(B20,'KAYIT LİSTESİ'!$B$4:$H$904,6,0)),"",(VLOOKUP(B20,'KAYIT LİSTESİ'!$B$4:$H$904,6,0)))</f>
        <v/>
      </c>
      <c r="G20" s="21"/>
      <c r="H20" s="66">
        <v>14</v>
      </c>
      <c r="I20" s="200" t="s">
        <v>924</v>
      </c>
      <c r="J20" s="239" t="str">
        <f>IF(ISERROR(VLOOKUP(I20,'KAYIT LİSTESİ'!$B$4:$H$904,2,0)),"",(VLOOKUP(I20,'KAYIT LİSTESİ'!$B$4:$H$904,2,0)))</f>
        <v/>
      </c>
      <c r="K20" s="237" t="str">
        <f>IF(ISERROR(VLOOKUP(I20,'KAYIT LİSTESİ'!$B$4:$H$904,4,0)),"",(VLOOKUP(I20,'KAYIT LİSTESİ'!$B$4:$H$904,4,0)))</f>
        <v/>
      </c>
      <c r="L20" s="201" t="str">
        <f>IF(ISERROR(VLOOKUP(I20,'KAYIT LİSTESİ'!$B$4:$H$904,5,0)),"",(VLOOKUP(I20,'KAYIT LİSTESİ'!$B$4:$H$904,5,0)))</f>
        <v/>
      </c>
      <c r="M20" s="201" t="str">
        <f>IF(ISERROR(VLOOKUP(I20,'KAYIT LİSTESİ'!$B$4:$H$904,6,0)),"",(VLOOKUP(I20,'KAYIT LİSTESİ'!$B$4:$H$904,6,0)))</f>
        <v/>
      </c>
      <c r="Q20" s="220">
        <v>21824</v>
      </c>
      <c r="R20" s="218">
        <v>80</v>
      </c>
    </row>
    <row r="21" spans="1:18" s="18" customFormat="1" ht="22.5" customHeight="1">
      <c r="A21" s="66">
        <v>15</v>
      </c>
      <c r="B21" s="200" t="s">
        <v>901</v>
      </c>
      <c r="C21" s="239" t="str">
        <f>IF(ISERROR(VLOOKUP(B21,'KAYIT LİSTESİ'!$B$4:$H$904,2,0)),"",(VLOOKUP(B21,'KAYIT LİSTESİ'!$B$4:$H$904,2,0)))</f>
        <v/>
      </c>
      <c r="D21" s="237" t="str">
        <f>IF(ISERROR(VLOOKUP(B21,'KAYIT LİSTESİ'!$B$4:$H$904,4,0)),"",(VLOOKUP(B21,'KAYIT LİSTESİ'!$B$4:$H$904,4,0)))</f>
        <v/>
      </c>
      <c r="E21" s="201" t="str">
        <f>IF(ISERROR(VLOOKUP(B21,'KAYIT LİSTESİ'!$B$4:$H$904,5,0)),"",(VLOOKUP(B21,'KAYIT LİSTESİ'!$B$4:$H$904,5,0)))</f>
        <v/>
      </c>
      <c r="F21" s="201" t="str">
        <f>IF(ISERROR(VLOOKUP(B21,'KAYIT LİSTESİ'!$B$4:$H$904,6,0)),"",(VLOOKUP(B21,'KAYIT LİSTESİ'!$B$4:$H$904,6,0)))</f>
        <v/>
      </c>
      <c r="G21" s="21"/>
      <c r="H21" s="66">
        <v>15</v>
      </c>
      <c r="I21" s="200" t="s">
        <v>925</v>
      </c>
      <c r="J21" s="239" t="str">
        <f>IF(ISERROR(VLOOKUP(I21,'KAYIT LİSTESİ'!$B$4:$H$904,2,0)),"",(VLOOKUP(I21,'KAYIT LİSTESİ'!$B$4:$H$904,2,0)))</f>
        <v/>
      </c>
      <c r="K21" s="237" t="str">
        <f>IF(ISERROR(VLOOKUP(I21,'KAYIT LİSTESİ'!$B$4:$H$904,4,0)),"",(VLOOKUP(I21,'KAYIT LİSTESİ'!$B$4:$H$904,4,0)))</f>
        <v/>
      </c>
      <c r="L21" s="201" t="str">
        <f>IF(ISERROR(VLOOKUP(I21,'KAYIT LİSTESİ'!$B$4:$H$904,5,0)),"",(VLOOKUP(I21,'KAYIT LİSTESİ'!$B$4:$H$904,5,0)))</f>
        <v/>
      </c>
      <c r="M21" s="201" t="str">
        <f>IF(ISERROR(VLOOKUP(I21,'KAYIT LİSTESİ'!$B$4:$H$904,6,0)),"",(VLOOKUP(I21,'KAYIT LİSTESİ'!$B$4:$H$904,6,0)))</f>
        <v/>
      </c>
      <c r="Q21" s="220">
        <v>21854</v>
      </c>
      <c r="R21" s="218">
        <v>79</v>
      </c>
    </row>
    <row r="22" spans="1:18" s="18" customFormat="1" ht="22.5" customHeight="1">
      <c r="A22" s="66">
        <v>16</v>
      </c>
      <c r="B22" s="200" t="s">
        <v>902</v>
      </c>
      <c r="C22" s="239" t="str">
        <f>IF(ISERROR(VLOOKUP(B22,'KAYIT LİSTESİ'!$B$4:$H$904,2,0)),"",(VLOOKUP(B22,'KAYIT LİSTESİ'!$B$4:$H$904,2,0)))</f>
        <v/>
      </c>
      <c r="D22" s="237" t="str">
        <f>IF(ISERROR(VLOOKUP(B22,'KAYIT LİSTESİ'!$B$4:$H$904,4,0)),"",(VLOOKUP(B22,'KAYIT LİSTESİ'!$B$4:$H$904,4,0)))</f>
        <v/>
      </c>
      <c r="E22" s="201" t="str">
        <f>IF(ISERROR(VLOOKUP(B22,'KAYIT LİSTESİ'!$B$4:$H$904,5,0)),"",(VLOOKUP(B22,'KAYIT LİSTESİ'!$B$4:$H$904,5,0)))</f>
        <v/>
      </c>
      <c r="F22" s="201" t="str">
        <f>IF(ISERROR(VLOOKUP(B22,'KAYIT LİSTESİ'!$B$4:$H$904,6,0)),"",(VLOOKUP(B22,'KAYIT LİSTESİ'!$B$4:$H$904,6,0)))</f>
        <v/>
      </c>
      <c r="G22" s="21"/>
      <c r="H22" s="66">
        <v>16</v>
      </c>
      <c r="I22" s="200" t="s">
        <v>926</v>
      </c>
      <c r="J22" s="239" t="str">
        <f>IF(ISERROR(VLOOKUP(I22,'KAYIT LİSTESİ'!$B$4:$H$904,2,0)),"",(VLOOKUP(I22,'KAYIT LİSTESİ'!$B$4:$H$904,2,0)))</f>
        <v/>
      </c>
      <c r="K22" s="237" t="str">
        <f>IF(ISERROR(VLOOKUP(I22,'KAYIT LİSTESİ'!$B$4:$H$904,4,0)),"",(VLOOKUP(I22,'KAYIT LİSTESİ'!$B$4:$H$904,4,0)))</f>
        <v/>
      </c>
      <c r="L22" s="201" t="str">
        <f>IF(ISERROR(VLOOKUP(I22,'KAYIT LİSTESİ'!$B$4:$H$904,5,0)),"",(VLOOKUP(I22,'KAYIT LİSTESİ'!$B$4:$H$904,5,0)))</f>
        <v/>
      </c>
      <c r="M22" s="201" t="str">
        <f>IF(ISERROR(VLOOKUP(I22,'KAYIT LİSTESİ'!$B$4:$H$904,6,0)),"",(VLOOKUP(I22,'KAYIT LİSTESİ'!$B$4:$H$904,6,0)))</f>
        <v/>
      </c>
      <c r="Q22" s="220">
        <v>21894</v>
      </c>
      <c r="R22" s="218">
        <v>78</v>
      </c>
    </row>
    <row r="23" spans="1:18" s="18" customFormat="1" ht="22.5" customHeight="1">
      <c r="A23" s="66">
        <v>17</v>
      </c>
      <c r="B23" s="200" t="s">
        <v>903</v>
      </c>
      <c r="C23" s="239" t="str">
        <f>IF(ISERROR(VLOOKUP(B23,'KAYIT LİSTESİ'!$B$4:$H$904,2,0)),"",(VLOOKUP(B23,'KAYIT LİSTESİ'!$B$4:$H$904,2,0)))</f>
        <v/>
      </c>
      <c r="D23" s="237" t="str">
        <f>IF(ISERROR(VLOOKUP(B23,'KAYIT LİSTESİ'!$B$4:$H$904,4,0)),"",(VLOOKUP(B23,'KAYIT LİSTESİ'!$B$4:$H$904,4,0)))</f>
        <v/>
      </c>
      <c r="E23" s="201" t="str">
        <f>IF(ISERROR(VLOOKUP(B23,'KAYIT LİSTESİ'!$B$4:$H$904,5,0)),"",(VLOOKUP(B23,'KAYIT LİSTESİ'!$B$4:$H$904,5,0)))</f>
        <v/>
      </c>
      <c r="F23" s="201" t="str">
        <f>IF(ISERROR(VLOOKUP(B23,'KAYIT LİSTESİ'!$B$4:$H$904,6,0)),"",(VLOOKUP(B23,'KAYIT LİSTESİ'!$B$4:$H$904,6,0)))</f>
        <v/>
      </c>
      <c r="G23" s="21"/>
      <c r="H23" s="66">
        <v>17</v>
      </c>
      <c r="I23" s="200" t="s">
        <v>927</v>
      </c>
      <c r="J23" s="239" t="str">
        <f>IF(ISERROR(VLOOKUP(I23,'KAYIT LİSTESİ'!$B$4:$H$904,2,0)),"",(VLOOKUP(I23,'KAYIT LİSTESİ'!$B$4:$H$904,2,0)))</f>
        <v/>
      </c>
      <c r="K23" s="237" t="str">
        <f>IF(ISERROR(VLOOKUP(I23,'KAYIT LİSTESİ'!$B$4:$H$904,4,0)),"",(VLOOKUP(I23,'KAYIT LİSTESİ'!$B$4:$H$904,4,0)))</f>
        <v/>
      </c>
      <c r="L23" s="201" t="str">
        <f>IF(ISERROR(VLOOKUP(I23,'KAYIT LİSTESİ'!$B$4:$H$904,5,0)),"",(VLOOKUP(I23,'KAYIT LİSTESİ'!$B$4:$H$904,5,0)))</f>
        <v/>
      </c>
      <c r="M23" s="201" t="str">
        <f>IF(ISERROR(VLOOKUP(I23,'KAYIT LİSTESİ'!$B$4:$H$904,6,0)),"",(VLOOKUP(I23,'KAYIT LİSTESİ'!$B$4:$H$904,6,0)))</f>
        <v/>
      </c>
      <c r="Q23" s="220">
        <v>21934</v>
      </c>
      <c r="R23" s="218">
        <v>77</v>
      </c>
    </row>
    <row r="24" spans="1:18" s="18" customFormat="1" ht="22.5" customHeight="1">
      <c r="A24" s="66">
        <v>18</v>
      </c>
      <c r="B24" s="200" t="s">
        <v>904</v>
      </c>
      <c r="C24" s="239" t="str">
        <f>IF(ISERROR(VLOOKUP(B24,'KAYIT LİSTESİ'!$B$4:$H$904,2,0)),"",(VLOOKUP(B24,'KAYIT LİSTESİ'!$B$4:$H$904,2,0)))</f>
        <v/>
      </c>
      <c r="D24" s="237" t="str">
        <f>IF(ISERROR(VLOOKUP(B24,'KAYIT LİSTESİ'!$B$4:$H$904,4,0)),"",(VLOOKUP(B24,'KAYIT LİSTESİ'!$B$4:$H$904,4,0)))</f>
        <v/>
      </c>
      <c r="E24" s="201" t="str">
        <f>IF(ISERROR(VLOOKUP(B24,'KAYIT LİSTESİ'!$B$4:$H$904,5,0)),"",(VLOOKUP(B24,'KAYIT LİSTESİ'!$B$4:$H$904,5,0)))</f>
        <v/>
      </c>
      <c r="F24" s="201" t="str">
        <f>IF(ISERROR(VLOOKUP(B24,'KAYIT LİSTESİ'!$B$4:$H$904,6,0)),"",(VLOOKUP(B24,'KAYIT LİSTESİ'!$B$4:$H$904,6,0)))</f>
        <v/>
      </c>
      <c r="G24" s="21"/>
      <c r="H24" s="66">
        <v>18</v>
      </c>
      <c r="I24" s="200" t="s">
        <v>928</v>
      </c>
      <c r="J24" s="239" t="str">
        <f>IF(ISERROR(VLOOKUP(I24,'KAYIT LİSTESİ'!$B$4:$H$904,2,0)),"",(VLOOKUP(I24,'KAYIT LİSTESİ'!$B$4:$H$904,2,0)))</f>
        <v/>
      </c>
      <c r="K24" s="237" t="str">
        <f>IF(ISERROR(VLOOKUP(I24,'KAYIT LİSTESİ'!$B$4:$H$904,4,0)),"",(VLOOKUP(I24,'KAYIT LİSTESİ'!$B$4:$H$904,4,0)))</f>
        <v/>
      </c>
      <c r="L24" s="201" t="str">
        <f>IF(ISERROR(VLOOKUP(I24,'KAYIT LİSTESİ'!$B$4:$H$904,5,0)),"",(VLOOKUP(I24,'KAYIT LİSTESİ'!$B$4:$H$904,5,0)))</f>
        <v/>
      </c>
      <c r="M24" s="201" t="str">
        <f>IF(ISERROR(VLOOKUP(I24,'KAYIT LİSTESİ'!$B$4:$H$904,6,0)),"",(VLOOKUP(I24,'KAYIT LİSTESİ'!$B$4:$H$904,6,0)))</f>
        <v/>
      </c>
      <c r="Q24" s="220">
        <v>21974</v>
      </c>
      <c r="R24" s="218">
        <v>76</v>
      </c>
    </row>
    <row r="25" spans="1:18" s="18" customFormat="1" ht="22.5" customHeight="1">
      <c r="A25" s="66">
        <v>19</v>
      </c>
      <c r="B25" s="200" t="s">
        <v>905</v>
      </c>
      <c r="C25" s="239" t="str">
        <f>IF(ISERROR(VLOOKUP(B25,'KAYIT LİSTESİ'!$B$4:$H$904,2,0)),"",(VLOOKUP(B25,'KAYIT LİSTESİ'!$B$4:$H$904,2,0)))</f>
        <v/>
      </c>
      <c r="D25" s="237" t="str">
        <f>IF(ISERROR(VLOOKUP(B25,'KAYIT LİSTESİ'!$B$4:$H$904,4,0)),"",(VLOOKUP(B25,'KAYIT LİSTESİ'!$B$4:$H$904,4,0)))</f>
        <v/>
      </c>
      <c r="E25" s="201" t="str">
        <f>IF(ISERROR(VLOOKUP(B25,'KAYIT LİSTESİ'!$B$4:$H$904,5,0)),"",(VLOOKUP(B25,'KAYIT LİSTESİ'!$B$4:$H$904,5,0)))</f>
        <v/>
      </c>
      <c r="F25" s="201" t="str">
        <f>IF(ISERROR(VLOOKUP(B25,'KAYIT LİSTESİ'!$B$4:$H$904,6,0)),"",(VLOOKUP(B25,'KAYIT LİSTESİ'!$B$4:$H$904,6,0)))</f>
        <v/>
      </c>
      <c r="G25" s="21"/>
      <c r="H25" s="66">
        <v>19</v>
      </c>
      <c r="I25" s="200" t="s">
        <v>929</v>
      </c>
      <c r="J25" s="239" t="str">
        <f>IF(ISERROR(VLOOKUP(I25,'KAYIT LİSTESİ'!$B$4:$H$904,2,0)),"",(VLOOKUP(I25,'KAYIT LİSTESİ'!$B$4:$H$904,2,0)))</f>
        <v/>
      </c>
      <c r="K25" s="237" t="str">
        <f>IF(ISERROR(VLOOKUP(I25,'KAYIT LİSTESİ'!$B$4:$H$904,4,0)),"",(VLOOKUP(I25,'KAYIT LİSTESİ'!$B$4:$H$904,4,0)))</f>
        <v/>
      </c>
      <c r="L25" s="201" t="str">
        <f>IF(ISERROR(VLOOKUP(I25,'KAYIT LİSTESİ'!$B$4:$H$904,5,0)),"",(VLOOKUP(I25,'KAYIT LİSTESİ'!$B$4:$H$904,5,0)))</f>
        <v/>
      </c>
      <c r="M25" s="201" t="str">
        <f>IF(ISERROR(VLOOKUP(I25,'KAYIT LİSTESİ'!$B$4:$H$904,6,0)),"",(VLOOKUP(I25,'KAYIT LİSTESİ'!$B$4:$H$904,6,0)))</f>
        <v/>
      </c>
      <c r="Q25" s="220">
        <v>21364</v>
      </c>
      <c r="R25" s="218">
        <v>95</v>
      </c>
    </row>
    <row r="26" spans="1:18" s="18" customFormat="1" ht="22.5" customHeight="1">
      <c r="A26" s="66">
        <v>20</v>
      </c>
      <c r="B26" s="200" t="s">
        <v>906</v>
      </c>
      <c r="C26" s="239" t="str">
        <f>IF(ISERROR(VLOOKUP(B26,'KAYIT LİSTESİ'!$B$4:$H$904,2,0)),"",(VLOOKUP(B26,'KAYIT LİSTESİ'!$B$4:$H$904,2,0)))</f>
        <v/>
      </c>
      <c r="D26" s="237" t="str">
        <f>IF(ISERROR(VLOOKUP(B26,'KAYIT LİSTESİ'!$B$4:$H$904,4,0)),"",(VLOOKUP(B26,'KAYIT LİSTESİ'!$B$4:$H$904,4,0)))</f>
        <v/>
      </c>
      <c r="E26" s="201" t="str">
        <f>IF(ISERROR(VLOOKUP(B26,'KAYIT LİSTESİ'!$B$4:$H$904,5,0)),"",(VLOOKUP(B26,'KAYIT LİSTESİ'!$B$4:$H$904,5,0)))</f>
        <v/>
      </c>
      <c r="F26" s="201" t="str">
        <f>IF(ISERROR(VLOOKUP(B26,'KAYIT LİSTESİ'!$B$4:$H$904,6,0)),"",(VLOOKUP(B26,'KAYIT LİSTESİ'!$B$4:$H$904,6,0)))</f>
        <v/>
      </c>
      <c r="G26" s="21"/>
      <c r="H26" s="66">
        <v>20</v>
      </c>
      <c r="I26" s="200" t="s">
        <v>930</v>
      </c>
      <c r="J26" s="239" t="str">
        <f>IF(ISERROR(VLOOKUP(I26,'KAYIT LİSTESİ'!$B$4:$H$904,2,0)),"",(VLOOKUP(I26,'KAYIT LİSTESİ'!$B$4:$H$904,2,0)))</f>
        <v/>
      </c>
      <c r="K26" s="237" t="str">
        <f>IF(ISERROR(VLOOKUP(I26,'KAYIT LİSTESİ'!$B$4:$H$904,4,0)),"",(VLOOKUP(I26,'KAYIT LİSTESİ'!$B$4:$H$904,4,0)))</f>
        <v/>
      </c>
      <c r="L26" s="201" t="str">
        <f>IF(ISERROR(VLOOKUP(I26,'KAYIT LİSTESİ'!$B$4:$H$904,5,0)),"",(VLOOKUP(I26,'KAYIT LİSTESİ'!$B$4:$H$904,5,0)))</f>
        <v/>
      </c>
      <c r="M26" s="201" t="str">
        <f>IF(ISERROR(VLOOKUP(I26,'KAYIT LİSTESİ'!$B$4:$H$904,6,0)),"",(VLOOKUP(I26,'KAYIT LİSTESİ'!$B$4:$H$904,6,0)))</f>
        <v/>
      </c>
      <c r="Q26" s="220">
        <v>21394</v>
      </c>
      <c r="R26" s="218">
        <v>94</v>
      </c>
    </row>
    <row r="27" spans="1:18" s="18" customFormat="1" ht="22.5" customHeight="1">
      <c r="A27" s="66">
        <v>21</v>
      </c>
      <c r="B27" s="200" t="s">
        <v>907</v>
      </c>
      <c r="C27" s="239" t="str">
        <f>IF(ISERROR(VLOOKUP(B27,'KAYIT LİSTESİ'!$B$4:$H$904,2,0)),"",(VLOOKUP(B27,'KAYIT LİSTESİ'!$B$4:$H$904,2,0)))</f>
        <v/>
      </c>
      <c r="D27" s="237" t="str">
        <f>IF(ISERROR(VLOOKUP(B27,'KAYIT LİSTESİ'!$B$4:$H$904,4,0)),"",(VLOOKUP(B27,'KAYIT LİSTESİ'!$B$4:$H$904,4,0)))</f>
        <v/>
      </c>
      <c r="E27" s="201" t="str">
        <f>IF(ISERROR(VLOOKUP(B27,'KAYIT LİSTESİ'!$B$4:$H$904,5,0)),"",(VLOOKUP(B27,'KAYIT LİSTESİ'!$B$4:$H$904,5,0)))</f>
        <v/>
      </c>
      <c r="F27" s="201" t="str">
        <f>IF(ISERROR(VLOOKUP(B27,'KAYIT LİSTESİ'!$B$4:$H$904,6,0)),"",(VLOOKUP(B27,'KAYIT LİSTESİ'!$B$4:$H$904,6,0)))</f>
        <v/>
      </c>
      <c r="G27" s="21"/>
      <c r="H27" s="66">
        <v>21</v>
      </c>
      <c r="I27" s="200" t="s">
        <v>931</v>
      </c>
      <c r="J27" s="239" t="str">
        <f>IF(ISERROR(VLOOKUP(I27,'KAYIT LİSTESİ'!$B$4:$H$904,2,0)),"",(VLOOKUP(I27,'KAYIT LİSTESİ'!$B$4:$H$904,2,0)))</f>
        <v/>
      </c>
      <c r="K27" s="237" t="str">
        <f>IF(ISERROR(VLOOKUP(I27,'KAYIT LİSTESİ'!$B$4:$H$904,4,0)),"",(VLOOKUP(I27,'KAYIT LİSTESİ'!$B$4:$H$904,4,0)))</f>
        <v/>
      </c>
      <c r="L27" s="201" t="str">
        <f>IF(ISERROR(VLOOKUP(I27,'KAYIT LİSTESİ'!$B$4:$H$904,5,0)),"",(VLOOKUP(I27,'KAYIT LİSTESİ'!$B$4:$H$904,5,0)))</f>
        <v/>
      </c>
      <c r="M27" s="201" t="str">
        <f>IF(ISERROR(VLOOKUP(I27,'KAYIT LİSTESİ'!$B$4:$H$904,6,0)),"",(VLOOKUP(I27,'KAYIT LİSTESİ'!$B$4:$H$904,6,0)))</f>
        <v/>
      </c>
      <c r="Q27" s="220">
        <v>21424</v>
      </c>
      <c r="R27" s="218">
        <v>93</v>
      </c>
    </row>
    <row r="28" spans="1:18" s="18" customFormat="1" ht="22.5" customHeight="1">
      <c r="A28" s="66">
        <v>22</v>
      </c>
      <c r="B28" s="200" t="s">
        <v>908</v>
      </c>
      <c r="C28" s="239" t="str">
        <f>IF(ISERROR(VLOOKUP(B28,'KAYIT LİSTESİ'!$B$4:$H$904,2,0)),"",(VLOOKUP(B28,'KAYIT LİSTESİ'!$B$4:$H$904,2,0)))</f>
        <v/>
      </c>
      <c r="D28" s="237" t="str">
        <f>IF(ISERROR(VLOOKUP(B28,'KAYIT LİSTESİ'!$B$4:$H$904,4,0)),"",(VLOOKUP(B28,'KAYIT LİSTESİ'!$B$4:$H$904,4,0)))</f>
        <v/>
      </c>
      <c r="E28" s="201" t="str">
        <f>IF(ISERROR(VLOOKUP(B28,'KAYIT LİSTESİ'!$B$4:$H$904,5,0)),"",(VLOOKUP(B28,'KAYIT LİSTESİ'!$B$4:$H$904,5,0)))</f>
        <v/>
      </c>
      <c r="F28" s="201" t="str">
        <f>IF(ISERROR(VLOOKUP(B28,'KAYIT LİSTESİ'!$B$4:$H$904,6,0)),"",(VLOOKUP(B28,'KAYIT LİSTESİ'!$B$4:$H$904,6,0)))</f>
        <v/>
      </c>
      <c r="G28" s="21"/>
      <c r="H28" s="66">
        <v>22</v>
      </c>
      <c r="I28" s="200" t="s">
        <v>932</v>
      </c>
      <c r="J28" s="239" t="str">
        <f>IF(ISERROR(VLOOKUP(I28,'KAYIT LİSTESİ'!$B$4:$H$904,2,0)),"",(VLOOKUP(I28,'KAYIT LİSTESİ'!$B$4:$H$904,2,0)))</f>
        <v/>
      </c>
      <c r="K28" s="237" t="str">
        <f>IF(ISERROR(VLOOKUP(I28,'KAYIT LİSTESİ'!$B$4:$H$904,4,0)),"",(VLOOKUP(I28,'KAYIT LİSTESİ'!$B$4:$H$904,4,0)))</f>
        <v/>
      </c>
      <c r="L28" s="201" t="str">
        <f>IF(ISERROR(VLOOKUP(I28,'KAYIT LİSTESİ'!$B$4:$H$904,5,0)),"",(VLOOKUP(I28,'KAYIT LİSTESİ'!$B$4:$H$904,5,0)))</f>
        <v/>
      </c>
      <c r="M28" s="201" t="str">
        <f>IF(ISERROR(VLOOKUP(I28,'KAYIT LİSTESİ'!$B$4:$H$904,6,0)),"",(VLOOKUP(I28,'KAYIT LİSTESİ'!$B$4:$H$904,6,0)))</f>
        <v/>
      </c>
      <c r="Q28" s="220">
        <v>21454</v>
      </c>
      <c r="R28" s="218">
        <v>92</v>
      </c>
    </row>
    <row r="29" spans="1:18" s="18" customFormat="1" ht="22.5" customHeight="1">
      <c r="A29" s="66">
        <v>23</v>
      </c>
      <c r="B29" s="200" t="s">
        <v>909</v>
      </c>
      <c r="C29" s="239" t="str">
        <f>IF(ISERROR(VLOOKUP(B29,'KAYIT LİSTESİ'!$B$4:$H$904,2,0)),"",(VLOOKUP(B29,'KAYIT LİSTESİ'!$B$4:$H$904,2,0)))</f>
        <v/>
      </c>
      <c r="D29" s="237" t="str">
        <f>IF(ISERROR(VLOOKUP(B29,'KAYIT LİSTESİ'!$B$4:$H$904,4,0)),"",(VLOOKUP(B29,'KAYIT LİSTESİ'!$B$4:$H$904,4,0)))</f>
        <v/>
      </c>
      <c r="E29" s="201" t="str">
        <f>IF(ISERROR(VLOOKUP(B29,'KAYIT LİSTESİ'!$B$4:$H$904,5,0)),"",(VLOOKUP(B29,'KAYIT LİSTESİ'!$B$4:$H$904,5,0)))</f>
        <v/>
      </c>
      <c r="F29" s="201" t="str">
        <f>IF(ISERROR(VLOOKUP(B29,'KAYIT LİSTESİ'!$B$4:$H$904,6,0)),"",(VLOOKUP(B29,'KAYIT LİSTESİ'!$B$4:$H$904,6,0)))</f>
        <v/>
      </c>
      <c r="G29" s="21"/>
      <c r="H29" s="66">
        <v>23</v>
      </c>
      <c r="I29" s="200" t="s">
        <v>933</v>
      </c>
      <c r="J29" s="239" t="str">
        <f>IF(ISERROR(VLOOKUP(I29,'KAYIT LİSTESİ'!$B$4:$H$904,2,0)),"",(VLOOKUP(I29,'KAYIT LİSTESİ'!$B$4:$H$904,2,0)))</f>
        <v/>
      </c>
      <c r="K29" s="237" t="str">
        <f>IF(ISERROR(VLOOKUP(I29,'KAYIT LİSTESİ'!$B$4:$H$904,4,0)),"",(VLOOKUP(I29,'KAYIT LİSTESİ'!$B$4:$H$904,4,0)))</f>
        <v/>
      </c>
      <c r="L29" s="201" t="str">
        <f>IF(ISERROR(VLOOKUP(I29,'KAYIT LİSTESİ'!$B$4:$H$904,5,0)),"",(VLOOKUP(I29,'KAYIT LİSTESİ'!$B$4:$H$904,5,0)))</f>
        <v/>
      </c>
      <c r="M29" s="201" t="str">
        <f>IF(ISERROR(VLOOKUP(I29,'KAYIT LİSTESİ'!$B$4:$H$904,6,0)),"",(VLOOKUP(I29,'KAYIT LİSTESİ'!$B$4:$H$904,6,0)))</f>
        <v/>
      </c>
      <c r="Q29" s="220">
        <v>21484</v>
      </c>
      <c r="R29" s="218">
        <v>91</v>
      </c>
    </row>
    <row r="30" spans="1:18" s="18" customFormat="1" ht="22.5" customHeight="1">
      <c r="A30" s="66">
        <v>24</v>
      </c>
      <c r="B30" s="200" t="s">
        <v>910</v>
      </c>
      <c r="C30" s="239" t="str">
        <f>IF(ISERROR(VLOOKUP(B30,'KAYIT LİSTESİ'!$B$4:$H$904,2,0)),"",(VLOOKUP(B30,'KAYIT LİSTESİ'!$B$4:$H$904,2,0)))</f>
        <v/>
      </c>
      <c r="D30" s="237" t="str">
        <f>IF(ISERROR(VLOOKUP(B30,'KAYIT LİSTESİ'!$B$4:$H$904,4,0)),"",(VLOOKUP(B30,'KAYIT LİSTESİ'!$B$4:$H$904,4,0)))</f>
        <v/>
      </c>
      <c r="E30" s="201" t="str">
        <f>IF(ISERROR(VLOOKUP(B30,'KAYIT LİSTESİ'!$B$4:$H$904,5,0)),"",(VLOOKUP(B30,'KAYIT LİSTESİ'!$B$4:$H$904,5,0)))</f>
        <v/>
      </c>
      <c r="F30" s="201" t="str">
        <f>IF(ISERROR(VLOOKUP(B30,'KAYIT LİSTESİ'!$B$4:$H$904,6,0)),"",(VLOOKUP(B30,'KAYIT LİSTESİ'!$B$4:$H$904,6,0)))</f>
        <v/>
      </c>
      <c r="G30" s="21"/>
      <c r="H30" s="66">
        <v>24</v>
      </c>
      <c r="I30" s="200" t="s">
        <v>934</v>
      </c>
      <c r="J30" s="239" t="str">
        <f>IF(ISERROR(VLOOKUP(I30,'KAYIT LİSTESİ'!$B$4:$H$904,2,0)),"",(VLOOKUP(I30,'KAYIT LİSTESİ'!$B$4:$H$904,2,0)))</f>
        <v/>
      </c>
      <c r="K30" s="237" t="str">
        <f>IF(ISERROR(VLOOKUP(I30,'KAYIT LİSTESİ'!$B$4:$H$904,4,0)),"",(VLOOKUP(I30,'KAYIT LİSTESİ'!$B$4:$H$904,4,0)))</f>
        <v/>
      </c>
      <c r="L30" s="201" t="str">
        <f>IF(ISERROR(VLOOKUP(I30,'KAYIT LİSTESİ'!$B$4:$H$904,5,0)),"",(VLOOKUP(I30,'KAYIT LİSTESİ'!$B$4:$H$904,5,0)))</f>
        <v/>
      </c>
      <c r="M30" s="201" t="str">
        <f>IF(ISERROR(VLOOKUP(I30,'KAYIT LİSTESİ'!$B$4:$H$904,6,0)),"",(VLOOKUP(I30,'KAYIT LİSTESİ'!$B$4:$H$904,6,0)))</f>
        <v/>
      </c>
      <c r="Q30" s="220">
        <v>21514</v>
      </c>
      <c r="R30" s="218">
        <v>90</v>
      </c>
    </row>
    <row r="31" spans="1:18" s="18" customFormat="1" ht="22.5" customHeight="1">
      <c r="A31" s="66">
        <v>25</v>
      </c>
      <c r="B31" s="200" t="s">
        <v>911</v>
      </c>
      <c r="C31" s="239" t="str">
        <f>IF(ISERROR(VLOOKUP(B31,'KAYIT LİSTESİ'!$B$4:$H$904,2,0)),"",(VLOOKUP(B31,'KAYIT LİSTESİ'!$B$4:$H$904,2,0)))</f>
        <v/>
      </c>
      <c r="D31" s="237" t="str">
        <f>IF(ISERROR(VLOOKUP(B31,'KAYIT LİSTESİ'!$B$4:$H$904,4,0)),"",(VLOOKUP(B31,'KAYIT LİSTESİ'!$B$4:$H$904,4,0)))</f>
        <v/>
      </c>
      <c r="E31" s="201" t="str">
        <f>IF(ISERROR(VLOOKUP(B31,'KAYIT LİSTESİ'!$B$4:$H$904,5,0)),"",(VLOOKUP(B31,'KAYIT LİSTESİ'!$B$4:$H$904,5,0)))</f>
        <v/>
      </c>
      <c r="F31" s="201" t="str">
        <f>IF(ISERROR(VLOOKUP(B31,'KAYIT LİSTESİ'!$B$4:$H$904,6,0)),"",(VLOOKUP(B31,'KAYIT LİSTESİ'!$B$4:$H$904,6,0)))</f>
        <v/>
      </c>
      <c r="G31" s="21"/>
      <c r="H31" s="66">
        <v>25</v>
      </c>
      <c r="I31" s="200" t="s">
        <v>935</v>
      </c>
      <c r="J31" s="239" t="str">
        <f>IF(ISERROR(VLOOKUP(I31,'KAYIT LİSTESİ'!$B$4:$H$904,2,0)),"",(VLOOKUP(I31,'KAYIT LİSTESİ'!$B$4:$H$904,2,0)))</f>
        <v/>
      </c>
      <c r="K31" s="237" t="str">
        <f>IF(ISERROR(VLOOKUP(I31,'KAYIT LİSTESİ'!$B$4:$H$904,4,0)),"",(VLOOKUP(I31,'KAYIT LİSTESİ'!$B$4:$H$904,4,0)))</f>
        <v/>
      </c>
      <c r="L31" s="201" t="str">
        <f>IF(ISERROR(VLOOKUP(I31,'KAYIT LİSTESİ'!$B$4:$H$904,5,0)),"",(VLOOKUP(I31,'KAYIT LİSTESİ'!$B$4:$H$904,5,0)))</f>
        <v/>
      </c>
      <c r="M31" s="201" t="str">
        <f>IF(ISERROR(VLOOKUP(I31,'KAYIT LİSTESİ'!$B$4:$H$904,6,0)),"",(VLOOKUP(I31,'KAYIT LİSTESİ'!$B$4:$H$904,6,0)))</f>
        <v/>
      </c>
      <c r="Q31" s="220">
        <v>21544</v>
      </c>
      <c r="R31" s="218">
        <v>89</v>
      </c>
    </row>
    <row r="32" spans="1:18" s="18" customFormat="1" ht="22.5" customHeight="1">
      <c r="A32" s="66">
        <v>26</v>
      </c>
      <c r="B32" s="200" t="s">
        <v>912</v>
      </c>
      <c r="C32" s="239" t="str">
        <f>IF(ISERROR(VLOOKUP(B32,'KAYIT LİSTESİ'!$B$4:$H$904,2,0)),"",(VLOOKUP(B32,'KAYIT LİSTESİ'!$B$4:$H$904,2,0)))</f>
        <v/>
      </c>
      <c r="D32" s="237" t="str">
        <f>IF(ISERROR(VLOOKUP(B32,'KAYIT LİSTESİ'!$B$4:$H$904,4,0)),"",(VLOOKUP(B32,'KAYIT LİSTESİ'!$B$4:$H$904,4,0)))</f>
        <v/>
      </c>
      <c r="E32" s="201" t="str">
        <f>IF(ISERROR(VLOOKUP(B32,'KAYIT LİSTESİ'!$B$4:$H$904,5,0)),"",(VLOOKUP(B32,'KAYIT LİSTESİ'!$B$4:$H$904,5,0)))</f>
        <v/>
      </c>
      <c r="F32" s="201" t="str">
        <f>IF(ISERROR(VLOOKUP(B32,'KAYIT LİSTESİ'!$B$4:$H$904,6,0)),"",(VLOOKUP(B32,'KAYIT LİSTESİ'!$B$4:$H$904,6,0)))</f>
        <v/>
      </c>
      <c r="G32" s="21"/>
      <c r="H32" s="66">
        <v>26</v>
      </c>
      <c r="I32" s="200" t="s">
        <v>936</v>
      </c>
      <c r="J32" s="239" t="str">
        <f>IF(ISERROR(VLOOKUP(I32,'KAYIT LİSTESİ'!$B$4:$H$904,2,0)),"",(VLOOKUP(I32,'KAYIT LİSTESİ'!$B$4:$H$904,2,0)))</f>
        <v/>
      </c>
      <c r="K32" s="237" t="str">
        <f>IF(ISERROR(VLOOKUP(I32,'KAYIT LİSTESİ'!$B$4:$H$904,4,0)),"",(VLOOKUP(I32,'KAYIT LİSTESİ'!$B$4:$H$904,4,0)))</f>
        <v/>
      </c>
      <c r="L32" s="201" t="str">
        <f>IF(ISERROR(VLOOKUP(I32,'KAYIT LİSTESİ'!$B$4:$H$904,5,0)),"",(VLOOKUP(I32,'KAYIT LİSTESİ'!$B$4:$H$904,5,0)))</f>
        <v/>
      </c>
      <c r="M32" s="201" t="str">
        <f>IF(ISERROR(VLOOKUP(I32,'KAYIT LİSTESİ'!$B$4:$H$904,6,0)),"",(VLOOKUP(I32,'KAYIT LİSTESİ'!$B$4:$H$904,6,0)))</f>
        <v/>
      </c>
      <c r="Q32" s="220">
        <v>21574</v>
      </c>
      <c r="R32" s="218">
        <v>88</v>
      </c>
    </row>
    <row r="33" spans="1:18" s="18" customFormat="1" ht="22.5" customHeight="1">
      <c r="A33" s="66">
        <v>27</v>
      </c>
      <c r="B33" s="200" t="s">
        <v>913</v>
      </c>
      <c r="C33" s="239" t="str">
        <f>IF(ISERROR(VLOOKUP(B33,'KAYIT LİSTESİ'!$B$4:$H$904,2,0)),"",(VLOOKUP(B33,'KAYIT LİSTESİ'!$B$4:$H$904,2,0)))</f>
        <v/>
      </c>
      <c r="D33" s="237" t="str">
        <f>IF(ISERROR(VLOOKUP(B33,'KAYIT LİSTESİ'!$B$4:$H$904,4,0)),"",(VLOOKUP(B33,'KAYIT LİSTESİ'!$B$4:$H$904,4,0)))</f>
        <v/>
      </c>
      <c r="E33" s="201" t="str">
        <f>IF(ISERROR(VLOOKUP(B33,'KAYIT LİSTESİ'!$B$4:$H$904,5,0)),"",(VLOOKUP(B33,'KAYIT LİSTESİ'!$B$4:$H$904,5,0)))</f>
        <v/>
      </c>
      <c r="F33" s="201" t="str">
        <f>IF(ISERROR(VLOOKUP(B33,'KAYIT LİSTESİ'!$B$4:$H$904,6,0)),"",(VLOOKUP(B33,'KAYIT LİSTESİ'!$B$4:$H$904,6,0)))</f>
        <v/>
      </c>
      <c r="G33" s="21"/>
      <c r="H33" s="66">
        <v>27</v>
      </c>
      <c r="I33" s="200" t="s">
        <v>937</v>
      </c>
      <c r="J33" s="239" t="str">
        <f>IF(ISERROR(VLOOKUP(I33,'KAYIT LİSTESİ'!$B$4:$H$904,2,0)),"",(VLOOKUP(I33,'KAYIT LİSTESİ'!$B$4:$H$904,2,0)))</f>
        <v/>
      </c>
      <c r="K33" s="237" t="str">
        <f>IF(ISERROR(VLOOKUP(I33,'KAYIT LİSTESİ'!$B$4:$H$904,4,0)),"",(VLOOKUP(I33,'KAYIT LİSTESİ'!$B$4:$H$904,4,0)))</f>
        <v/>
      </c>
      <c r="L33" s="201" t="str">
        <f>IF(ISERROR(VLOOKUP(I33,'KAYIT LİSTESİ'!$B$4:$H$904,5,0)),"",(VLOOKUP(I33,'KAYIT LİSTESİ'!$B$4:$H$904,5,0)))</f>
        <v/>
      </c>
      <c r="M33" s="201" t="str">
        <f>IF(ISERROR(VLOOKUP(I33,'KAYIT LİSTESİ'!$B$4:$H$904,6,0)),"",(VLOOKUP(I33,'KAYIT LİSTESİ'!$B$4:$H$904,6,0)))</f>
        <v/>
      </c>
      <c r="Q33" s="220">
        <v>21604</v>
      </c>
      <c r="R33" s="218">
        <v>87</v>
      </c>
    </row>
    <row r="34" spans="1:18" s="18" customFormat="1" ht="22.5" customHeight="1">
      <c r="A34" s="66">
        <v>28</v>
      </c>
      <c r="B34" s="200" t="s">
        <v>914</v>
      </c>
      <c r="C34" s="239" t="str">
        <f>IF(ISERROR(VLOOKUP(B34,'KAYIT LİSTESİ'!$B$4:$H$904,2,0)),"",(VLOOKUP(B34,'KAYIT LİSTESİ'!$B$4:$H$904,2,0)))</f>
        <v/>
      </c>
      <c r="D34" s="237" t="str">
        <f>IF(ISERROR(VLOOKUP(B34,'KAYIT LİSTESİ'!$B$4:$H$904,4,0)),"",(VLOOKUP(B34,'KAYIT LİSTESİ'!$B$4:$H$904,4,0)))</f>
        <v/>
      </c>
      <c r="E34" s="201" t="str">
        <f>IF(ISERROR(VLOOKUP(B34,'KAYIT LİSTESİ'!$B$4:$H$904,5,0)),"",(VLOOKUP(B34,'KAYIT LİSTESİ'!$B$4:$H$904,5,0)))</f>
        <v/>
      </c>
      <c r="F34" s="201" t="str">
        <f>IF(ISERROR(VLOOKUP(B34,'KAYIT LİSTESİ'!$B$4:$H$904,6,0)),"",(VLOOKUP(B34,'KAYIT LİSTESİ'!$B$4:$H$904,6,0)))</f>
        <v/>
      </c>
      <c r="G34" s="21"/>
      <c r="H34" s="66">
        <v>28</v>
      </c>
      <c r="I34" s="200" t="s">
        <v>938</v>
      </c>
      <c r="J34" s="239" t="str">
        <f>IF(ISERROR(VLOOKUP(I34,'KAYIT LİSTESİ'!$B$4:$H$904,2,0)),"",(VLOOKUP(I34,'KAYIT LİSTESİ'!$B$4:$H$904,2,0)))</f>
        <v/>
      </c>
      <c r="K34" s="237" t="str">
        <f>IF(ISERROR(VLOOKUP(I34,'KAYIT LİSTESİ'!$B$4:$H$904,4,0)),"",(VLOOKUP(I34,'KAYIT LİSTESİ'!$B$4:$H$904,4,0)))</f>
        <v/>
      </c>
      <c r="L34" s="201" t="str">
        <f>IF(ISERROR(VLOOKUP(I34,'KAYIT LİSTESİ'!$B$4:$H$904,5,0)),"",(VLOOKUP(I34,'KAYIT LİSTESİ'!$B$4:$H$904,5,0)))</f>
        <v/>
      </c>
      <c r="M34" s="201" t="str">
        <f>IF(ISERROR(VLOOKUP(I34,'KAYIT LİSTESİ'!$B$4:$H$904,6,0)),"",(VLOOKUP(I34,'KAYIT LİSTESİ'!$B$4:$H$904,6,0)))</f>
        <v/>
      </c>
      <c r="Q34" s="220">
        <v>21634</v>
      </c>
      <c r="R34" s="218">
        <v>86</v>
      </c>
    </row>
    <row r="35" spans="1:18" s="18" customFormat="1" ht="22.5" customHeight="1">
      <c r="A35" s="66">
        <v>29</v>
      </c>
      <c r="B35" s="200" t="s">
        <v>915</v>
      </c>
      <c r="C35" s="239" t="str">
        <f>IF(ISERROR(VLOOKUP(B35,'KAYIT LİSTESİ'!$B$4:$H$904,2,0)),"",(VLOOKUP(B35,'KAYIT LİSTESİ'!$B$4:$H$904,2,0)))</f>
        <v/>
      </c>
      <c r="D35" s="237" t="str">
        <f>IF(ISERROR(VLOOKUP(B35,'KAYIT LİSTESİ'!$B$4:$H$904,4,0)),"",(VLOOKUP(B35,'KAYIT LİSTESİ'!$B$4:$H$904,4,0)))</f>
        <v/>
      </c>
      <c r="E35" s="201" t="str">
        <f>IF(ISERROR(VLOOKUP(B35,'KAYIT LİSTESİ'!$B$4:$H$904,5,0)),"",(VLOOKUP(B35,'KAYIT LİSTESİ'!$B$4:$H$904,5,0)))</f>
        <v/>
      </c>
      <c r="F35" s="201" t="str">
        <f>IF(ISERROR(VLOOKUP(B35,'KAYIT LİSTESİ'!$B$4:$H$904,6,0)),"",(VLOOKUP(B35,'KAYIT LİSTESİ'!$B$4:$H$904,6,0)))</f>
        <v/>
      </c>
      <c r="G35" s="21"/>
      <c r="H35" s="66">
        <v>29</v>
      </c>
      <c r="I35" s="200" t="s">
        <v>939</v>
      </c>
      <c r="J35" s="239" t="str">
        <f>IF(ISERROR(VLOOKUP(I35,'KAYIT LİSTESİ'!$B$4:$H$904,2,0)),"",(VLOOKUP(I35,'KAYIT LİSTESİ'!$B$4:$H$904,2,0)))</f>
        <v/>
      </c>
      <c r="K35" s="237" t="str">
        <f>IF(ISERROR(VLOOKUP(I35,'KAYIT LİSTESİ'!$B$4:$H$904,4,0)),"",(VLOOKUP(I35,'KAYIT LİSTESİ'!$B$4:$H$904,4,0)))</f>
        <v/>
      </c>
      <c r="L35" s="201" t="str">
        <f>IF(ISERROR(VLOOKUP(I35,'KAYIT LİSTESİ'!$B$4:$H$904,5,0)),"",(VLOOKUP(I35,'KAYIT LİSTESİ'!$B$4:$H$904,5,0)))</f>
        <v/>
      </c>
      <c r="M35" s="201" t="str">
        <f>IF(ISERROR(VLOOKUP(I35,'KAYIT LİSTESİ'!$B$4:$H$904,6,0)),"",(VLOOKUP(I35,'KAYIT LİSTESİ'!$B$4:$H$904,6,0)))</f>
        <v/>
      </c>
      <c r="Q35" s="220">
        <v>21664</v>
      </c>
      <c r="R35" s="218">
        <v>85</v>
      </c>
    </row>
    <row r="36" spans="1:18" s="18" customFormat="1" ht="22.5" customHeight="1">
      <c r="A36" s="66">
        <v>30</v>
      </c>
      <c r="B36" s="200" t="s">
        <v>916</v>
      </c>
      <c r="C36" s="239" t="str">
        <f>IF(ISERROR(VLOOKUP(B36,'KAYIT LİSTESİ'!$B$4:$H$904,2,0)),"",(VLOOKUP(B36,'KAYIT LİSTESİ'!$B$4:$H$904,2,0)))</f>
        <v/>
      </c>
      <c r="D36" s="237" t="str">
        <f>IF(ISERROR(VLOOKUP(B36,'KAYIT LİSTESİ'!$B$4:$H$904,4,0)),"",(VLOOKUP(B36,'KAYIT LİSTESİ'!$B$4:$H$904,4,0)))</f>
        <v/>
      </c>
      <c r="E36" s="201" t="str">
        <f>IF(ISERROR(VLOOKUP(B36,'KAYIT LİSTESİ'!$B$4:$H$904,5,0)),"",(VLOOKUP(B36,'KAYIT LİSTESİ'!$B$4:$H$904,5,0)))</f>
        <v/>
      </c>
      <c r="F36" s="201" t="str">
        <f>IF(ISERROR(VLOOKUP(B36,'KAYIT LİSTESİ'!$B$4:$H$904,6,0)),"",(VLOOKUP(B36,'KAYIT LİSTESİ'!$B$4:$H$904,6,0)))</f>
        <v/>
      </c>
      <c r="G36" s="21"/>
      <c r="H36" s="66">
        <v>30</v>
      </c>
      <c r="I36" s="200" t="s">
        <v>940</v>
      </c>
      <c r="J36" s="239" t="str">
        <f>IF(ISERROR(VLOOKUP(I36,'KAYIT LİSTESİ'!$B$4:$H$904,2,0)),"",(VLOOKUP(I36,'KAYIT LİSTESİ'!$B$4:$H$904,2,0)))</f>
        <v/>
      </c>
      <c r="K36" s="237" t="str">
        <f>IF(ISERROR(VLOOKUP(I36,'KAYIT LİSTESİ'!$B$4:$H$904,4,0)),"",(VLOOKUP(I36,'KAYIT LİSTESİ'!$B$4:$H$904,4,0)))</f>
        <v/>
      </c>
      <c r="L36" s="201" t="str">
        <f>IF(ISERROR(VLOOKUP(I36,'KAYIT LİSTESİ'!$B$4:$H$904,5,0)),"",(VLOOKUP(I36,'KAYIT LİSTESİ'!$B$4:$H$904,5,0)))</f>
        <v/>
      </c>
      <c r="M36" s="201" t="str">
        <f>IF(ISERROR(VLOOKUP(I36,'KAYIT LİSTESİ'!$B$4:$H$904,6,0)),"",(VLOOKUP(I36,'KAYIT LİSTESİ'!$B$4:$H$904,6,0)))</f>
        <v/>
      </c>
      <c r="Q36" s="220">
        <v>21694</v>
      </c>
      <c r="R36" s="218">
        <v>84</v>
      </c>
    </row>
    <row r="37" spans="1:18" s="18" customFormat="1" ht="22.5" customHeight="1">
      <c r="A37" s="66">
        <v>31</v>
      </c>
      <c r="B37" s="200" t="s">
        <v>917</v>
      </c>
      <c r="C37" s="239" t="str">
        <f>IF(ISERROR(VLOOKUP(B37,'KAYIT LİSTESİ'!$B$4:$H$904,2,0)),"",(VLOOKUP(B37,'KAYIT LİSTESİ'!$B$4:$H$904,2,0)))</f>
        <v/>
      </c>
      <c r="D37" s="237" t="str">
        <f>IF(ISERROR(VLOOKUP(B37,'KAYIT LİSTESİ'!$B$4:$H$904,4,0)),"",(VLOOKUP(B37,'KAYIT LİSTESİ'!$B$4:$H$904,4,0)))</f>
        <v/>
      </c>
      <c r="E37" s="201" t="str">
        <f>IF(ISERROR(VLOOKUP(B37,'KAYIT LİSTESİ'!$B$4:$H$904,5,0)),"",(VLOOKUP(B37,'KAYIT LİSTESİ'!$B$4:$H$904,5,0)))</f>
        <v/>
      </c>
      <c r="F37" s="201" t="str">
        <f>IF(ISERROR(VLOOKUP(B37,'KAYIT LİSTESİ'!$B$4:$H$904,6,0)),"",(VLOOKUP(B37,'KAYIT LİSTESİ'!$B$4:$H$904,6,0)))</f>
        <v/>
      </c>
      <c r="G37" s="21"/>
      <c r="H37" s="66">
        <v>31</v>
      </c>
      <c r="I37" s="200" t="s">
        <v>941</v>
      </c>
      <c r="J37" s="239" t="str">
        <f>IF(ISERROR(VLOOKUP(I37,'KAYIT LİSTESİ'!$B$4:$H$904,2,0)),"",(VLOOKUP(I37,'KAYIT LİSTESİ'!$B$4:$H$904,2,0)))</f>
        <v/>
      </c>
      <c r="K37" s="237" t="str">
        <f>IF(ISERROR(VLOOKUP(I37,'KAYIT LİSTESİ'!$B$4:$H$904,4,0)),"",(VLOOKUP(I37,'KAYIT LİSTESİ'!$B$4:$H$904,4,0)))</f>
        <v/>
      </c>
      <c r="L37" s="201" t="str">
        <f>IF(ISERROR(VLOOKUP(I37,'KAYIT LİSTESİ'!$B$4:$H$904,5,0)),"",(VLOOKUP(I37,'KAYIT LİSTESİ'!$B$4:$H$904,5,0)))</f>
        <v/>
      </c>
      <c r="M37" s="201" t="str">
        <f>IF(ISERROR(VLOOKUP(I37,'KAYIT LİSTESİ'!$B$4:$H$904,6,0)),"",(VLOOKUP(I37,'KAYIT LİSTESİ'!$B$4:$H$904,6,0)))</f>
        <v/>
      </c>
      <c r="Q37" s="220">
        <v>21724</v>
      </c>
      <c r="R37" s="218">
        <v>83</v>
      </c>
    </row>
    <row r="38" spans="1:18" s="18" customFormat="1" ht="22.5" customHeight="1">
      <c r="A38" s="66">
        <v>32</v>
      </c>
      <c r="B38" s="200" t="s">
        <v>918</v>
      </c>
      <c r="C38" s="239" t="str">
        <f>IF(ISERROR(VLOOKUP(B38,'KAYIT LİSTESİ'!$B$4:$H$904,2,0)),"",(VLOOKUP(B38,'KAYIT LİSTESİ'!$B$4:$H$904,2,0)))</f>
        <v/>
      </c>
      <c r="D38" s="237" t="str">
        <f>IF(ISERROR(VLOOKUP(B38,'KAYIT LİSTESİ'!$B$4:$H$904,4,0)),"",(VLOOKUP(B38,'KAYIT LİSTESİ'!$B$4:$H$904,4,0)))</f>
        <v/>
      </c>
      <c r="E38" s="201" t="str">
        <f>IF(ISERROR(VLOOKUP(B38,'KAYIT LİSTESİ'!$B$4:$H$904,5,0)),"",(VLOOKUP(B38,'KAYIT LİSTESİ'!$B$4:$H$904,5,0)))</f>
        <v/>
      </c>
      <c r="F38" s="201" t="str">
        <f>IF(ISERROR(VLOOKUP(B38,'KAYIT LİSTESİ'!$B$4:$H$904,6,0)),"",(VLOOKUP(B38,'KAYIT LİSTESİ'!$B$4:$H$904,6,0)))</f>
        <v/>
      </c>
      <c r="G38" s="21"/>
      <c r="H38" s="66">
        <v>32</v>
      </c>
      <c r="I38" s="200" t="s">
        <v>942</v>
      </c>
      <c r="J38" s="239" t="str">
        <f>IF(ISERROR(VLOOKUP(I38,'KAYIT LİSTESİ'!$B$4:$H$904,2,0)),"",(VLOOKUP(I38,'KAYIT LİSTESİ'!$B$4:$H$904,2,0)))</f>
        <v/>
      </c>
      <c r="K38" s="237" t="str">
        <f>IF(ISERROR(VLOOKUP(I38,'KAYIT LİSTESİ'!$B$4:$H$904,4,0)),"",(VLOOKUP(I38,'KAYIT LİSTESİ'!$B$4:$H$904,4,0)))</f>
        <v/>
      </c>
      <c r="L38" s="201" t="str">
        <f>IF(ISERROR(VLOOKUP(I38,'KAYIT LİSTESİ'!$B$4:$H$904,5,0)),"",(VLOOKUP(I38,'KAYIT LİSTESİ'!$B$4:$H$904,5,0)))</f>
        <v/>
      </c>
      <c r="M38" s="201" t="str">
        <f>IF(ISERROR(VLOOKUP(I38,'KAYIT LİSTESİ'!$B$4:$H$904,6,0)),"",(VLOOKUP(I38,'KAYIT LİSTESİ'!$B$4:$H$904,6,0)))</f>
        <v/>
      </c>
      <c r="Q38" s="220">
        <v>21754</v>
      </c>
      <c r="R38" s="218">
        <v>82</v>
      </c>
    </row>
    <row r="39" spans="1:18" s="18" customFormat="1" ht="24" customHeight="1">
      <c r="A39" s="230" t="s">
        <v>17</v>
      </c>
      <c r="B39" s="231"/>
      <c r="C39" s="231"/>
      <c r="D39" s="231"/>
      <c r="E39" s="231"/>
      <c r="F39" s="231"/>
      <c r="H39" s="230" t="s">
        <v>302</v>
      </c>
      <c r="I39" s="231"/>
      <c r="J39" s="231"/>
      <c r="K39" s="231"/>
      <c r="L39" s="231"/>
      <c r="M39" s="231"/>
      <c r="Q39" s="220">
        <v>21364</v>
      </c>
      <c r="R39" s="218">
        <v>95</v>
      </c>
    </row>
    <row r="40" spans="1:18" ht="24" customHeight="1">
      <c r="A40" s="43" t="s">
        <v>11</v>
      </c>
      <c r="B40" s="40" t="s">
        <v>87</v>
      </c>
      <c r="C40" s="40" t="s">
        <v>86</v>
      </c>
      <c r="D40" s="41" t="s">
        <v>12</v>
      </c>
      <c r="E40" s="42" t="s">
        <v>13</v>
      </c>
      <c r="F40" s="42" t="s">
        <v>295</v>
      </c>
      <c r="G40" s="19"/>
      <c r="H40" s="43" t="s">
        <v>11</v>
      </c>
      <c r="I40" s="40" t="s">
        <v>87</v>
      </c>
      <c r="J40" s="40" t="s">
        <v>86</v>
      </c>
      <c r="K40" s="41" t="s">
        <v>12</v>
      </c>
      <c r="L40" s="42" t="s">
        <v>13</v>
      </c>
      <c r="M40" s="42" t="s">
        <v>295</v>
      </c>
      <c r="Q40" s="220">
        <v>21394</v>
      </c>
      <c r="R40" s="218">
        <v>94</v>
      </c>
    </row>
    <row r="41" spans="1:18" s="18" customFormat="1" ht="22.5" customHeight="1">
      <c r="A41" s="66">
        <v>1</v>
      </c>
      <c r="B41" s="200" t="s">
        <v>681</v>
      </c>
      <c r="C41" s="239" t="str">
        <f>IF(ISERROR(VLOOKUP(B41,'KAYIT LİSTESİ'!$B$4:$H$904,2,0)),"",(VLOOKUP(B41,'KAYIT LİSTESİ'!$B$4:$H$904,2,0)))</f>
        <v>77
84
83
85</v>
      </c>
      <c r="D41" s="237" t="str">
        <f>IF(ISERROR(VLOOKUP(B41,'KAYIT LİSTESİ'!$B$4:$H$904,4,0)),"",(VLOOKUP(B41,'KAYIT LİSTESİ'!$B$4:$H$904,4,0)))</f>
        <v>9.6.1997
1.1.1995
22.9.1992
28.8.1992</v>
      </c>
      <c r="E41" s="201" t="str">
        <f>IF(ISERROR(VLOOKUP(B41,'KAYIT LİSTESİ'!$B$4:$H$904,5,0)),"",(VLOOKUP(B41,'KAYIT LİSTESİ'!$B$4:$H$904,5,0)))</f>
        <v>ASLI ARIK
Ş.İPEK ÇAKIR
ÖZLEM BALKIÇ
TUĞBA AKDENİZ</v>
      </c>
      <c r="F41" s="201" t="str">
        <f>IF(ISERROR(VLOOKUP(B41,'KAYIT LİSTESİ'!$B$4:$H$904,6,0)),"",(VLOOKUP(B41,'KAYIT LİSTESİ'!$B$4:$H$904,6,0)))</f>
        <v>BURDUR-MEHMET AKİF ERSOY ÜNİVERSİTESİ</v>
      </c>
      <c r="G41" s="21"/>
      <c r="H41" s="66">
        <v>1</v>
      </c>
      <c r="I41" s="200" t="s">
        <v>689</v>
      </c>
      <c r="J41" s="239" t="str">
        <f>IF(ISERROR(VLOOKUP(I41,'KAYIT LİSTESİ'!$B$4:$H$904,2,0)),"",(VLOOKUP(I41,'KAYIT LİSTESİ'!$B$4:$H$904,2,0)))</f>
        <v>175
181
179
183</v>
      </c>
      <c r="K41" s="237" t="str">
        <f>IF(ISERROR(VLOOKUP(I41,'KAYIT LİSTESİ'!$B$4:$H$904,4,0)),"",(VLOOKUP(I41,'KAYIT LİSTESİ'!$B$4:$H$904,4,0)))</f>
        <v>1.3.1993
14.6.1994
22.10.1996
1.1.1996</v>
      </c>
      <c r="L41" s="201" t="str">
        <f>IF(ISERROR(VLOOKUP(I41,'KAYIT LİSTESİ'!$B$4:$H$904,5,0)),"",(VLOOKUP(I41,'KAYIT LİSTESİ'!$B$4:$H$904,5,0)))</f>
        <v>ÇİĞDEM GEZİCİ
SEMRA ÖZBUDAK
ELİF POLAT
ZEYNEP BAŞ</v>
      </c>
      <c r="M41" s="201" t="str">
        <f>IF(ISERROR(VLOOKUP(I41,'KAYIT LİSTESİ'!$B$4:$H$904,6,0)),"",(VLOOKUP(I41,'KAYIT LİSTESİ'!$B$4:$H$904,6,0)))</f>
        <v>KOCAELİ-KOCAELİ ÜNİVERSİTESİ</v>
      </c>
      <c r="Q41" s="220">
        <v>21424</v>
      </c>
      <c r="R41" s="218">
        <v>93</v>
      </c>
    </row>
    <row r="42" spans="1:18" s="18" customFormat="1" ht="22.5" customHeight="1">
      <c r="A42" s="66">
        <v>2</v>
      </c>
      <c r="B42" s="200" t="s">
        <v>682</v>
      </c>
      <c r="C42" s="239" t="str">
        <f>IF(ISERROR(VLOOKUP(B42,'KAYIT LİSTESİ'!$B$4:$H$904,2,0)),"",(VLOOKUP(B42,'KAYIT LİSTESİ'!$B$4:$H$904,2,0)))</f>
        <v>197
193
195
189</v>
      </c>
      <c r="D42" s="237" t="str">
        <f>IF(ISERROR(VLOOKUP(B42,'KAYIT LİSTESİ'!$B$4:$H$904,4,0)),"",(VLOOKUP(B42,'KAYIT LİSTESİ'!$B$4:$H$904,4,0)))</f>
        <v>1.1.1992
26.4.1994
24.4.1996
22.9.1995</v>
      </c>
      <c r="E42" s="201" t="str">
        <f>IF(ISERROR(VLOOKUP(B42,'KAYIT LİSTESİ'!$B$4:$H$904,5,0)),"",(VLOOKUP(B42,'KAYIT LİSTESİ'!$B$4:$H$904,5,0)))</f>
        <v>TUĞBA KOÇ
FATMA AÇIKALIN
NAGİHAN KALYONCU
AYLA MERTOĞLU</v>
      </c>
      <c r="F42" s="201" t="str">
        <f>IF(ISERROR(VLOOKUP(B42,'KAYIT LİSTESİ'!$B$4:$H$904,6,0)),"",(VLOOKUP(B42,'KAYIT LİSTESİ'!$B$4:$H$904,6,0)))</f>
        <v>ANKARA-HACETTEPE ÜNİVERSİTESİ</v>
      </c>
      <c r="G42" s="21"/>
      <c r="H42" s="66">
        <v>2</v>
      </c>
      <c r="I42" s="200" t="s">
        <v>690</v>
      </c>
      <c r="J42" s="239" t="str">
        <f>IF(ISERROR(VLOOKUP(I42,'KAYIT LİSTESİ'!$B$4:$H$904,2,0)),"",(VLOOKUP(I42,'KAYIT LİSTESİ'!$B$4:$H$904,2,0)))</f>
        <v>131
129
121
124</v>
      </c>
      <c r="K42" s="237" t="str">
        <f>IF(ISERROR(VLOOKUP(I42,'KAYIT LİSTESİ'!$B$4:$H$904,4,0)),"",(VLOOKUP(I42,'KAYIT LİSTESİ'!$B$4:$H$904,4,0)))</f>
        <v>14.8.1996
24.10.1994
1.1.1994
1.4.1993</v>
      </c>
      <c r="L42" s="201" t="str">
        <f>IF(ISERROR(VLOOKUP(I42,'KAYIT LİSTESİ'!$B$4:$H$904,5,0)),"",(VLOOKUP(I42,'KAYIT LİSTESİ'!$B$4:$H$904,5,0)))</f>
        <v>SELVA PINAR AKÇA
ÖZNUR BOZTAŞ
AYSELBOZTAŞ
ESRA OTLU</v>
      </c>
      <c r="M42" s="201" t="str">
        <f>IF(ISERROR(VLOOKUP(I42,'KAYIT LİSTESİ'!$B$4:$H$904,6,0)),"",(VLOOKUP(I42,'KAYIT LİSTESİ'!$B$4:$H$904,6,0)))</f>
        <v>ANKARA-ANKARA ÜNİVERSİTESİ</v>
      </c>
      <c r="Q42" s="220">
        <v>21454</v>
      </c>
      <c r="R42" s="218">
        <v>92</v>
      </c>
    </row>
    <row r="43" spans="1:18" s="18" customFormat="1" ht="22.5" customHeight="1">
      <c r="A43" s="66">
        <v>3</v>
      </c>
      <c r="B43" s="200" t="s">
        <v>683</v>
      </c>
      <c r="C43" s="239" t="str">
        <f>IF(ISERROR(VLOOKUP(B43,'KAYIT LİSTESİ'!$B$4:$H$904,2,0)),"",(VLOOKUP(B43,'KAYIT LİSTESİ'!$B$4:$H$904,2,0)))</f>
        <v>44
40
43
41</v>
      </c>
      <c r="D43" s="237" t="str">
        <f>IF(ISERROR(VLOOKUP(B43,'KAYIT LİSTESİ'!$B$4:$H$904,4,0)),"",(VLOOKUP(B43,'KAYIT LİSTESİ'!$B$4:$H$904,4,0)))</f>
        <v>24.09.1994
9.11.1994
8.11.1988
7.7.1993</v>
      </c>
      <c r="E43" s="201" t="str">
        <f>IF(ISERROR(VLOOKUP(B43,'KAYIT LİSTESİ'!$B$4:$H$904,5,0)),"",(VLOOKUP(B43,'KAYIT LİSTESİ'!$B$4:$H$904,5,0)))</f>
        <v>SERAP DOĞAN
DERYA YILDIRIM 
SALİNA ÖTER
EMEL ŞANLI</v>
      </c>
      <c r="F43" s="201" t="str">
        <f>IF(ISERROR(VLOOKUP(B43,'KAYIT LİSTESİ'!$B$4:$H$904,6,0)),"",(VLOOKUP(B43,'KAYIT LİSTESİ'!$B$4:$H$904,6,0)))</f>
        <v>İZMİR-9 EYLÜL ÜNİVERSİTESİ</v>
      </c>
      <c r="G43" s="21"/>
      <c r="H43" s="66">
        <v>3</v>
      </c>
      <c r="I43" s="200" t="s">
        <v>691</v>
      </c>
      <c r="J43" s="239" t="str">
        <f>IF(ISERROR(VLOOKUP(I43,'KAYIT LİSTESİ'!$B$4:$H$904,2,0)),"",(VLOOKUP(I43,'KAYIT LİSTESİ'!$B$4:$H$904,2,0)))</f>
        <v>243
239
241
245</v>
      </c>
      <c r="K43" s="237" t="str">
        <f>IF(ISERROR(VLOOKUP(I43,'KAYIT LİSTESİ'!$B$4:$H$904,4,0)),"",(VLOOKUP(I43,'KAYIT LİSTESİ'!$B$4:$H$904,4,0)))</f>
        <v>6.10.1992
21.6.1990
15.11.1995</v>
      </c>
      <c r="L43" s="201" t="str">
        <f>IF(ISERROR(VLOOKUP(I43,'KAYIT LİSTESİ'!$B$4:$H$904,5,0)),"",(VLOOKUP(I43,'KAYIT LİSTESİ'!$B$4:$H$904,5,0)))</f>
        <v>GİZEM DEMİREL
DEMET DİNÇ
ELİF TOZLU
İLKAY AVCI</v>
      </c>
      <c r="M43" s="201" t="str">
        <f>IF(ISERROR(VLOOKUP(I43,'KAYIT LİSTESİ'!$B$4:$H$904,6,0)),"",(VLOOKUP(I43,'KAYIT LİSTESİ'!$B$4:$H$904,6,0)))</f>
        <v>ESKİŞEHİR-ANADOLU ÜNİVERSİTESİ</v>
      </c>
      <c r="Q43" s="220">
        <v>21484</v>
      </c>
      <c r="R43" s="218">
        <v>91</v>
      </c>
    </row>
    <row r="44" spans="1:18" s="18" customFormat="1" ht="22.5" customHeight="1">
      <c r="A44" s="66">
        <v>4</v>
      </c>
      <c r="B44" s="200" t="s">
        <v>684</v>
      </c>
      <c r="C44" s="239" t="str">
        <f>IF(ISERROR(VLOOKUP(B44,'KAYIT LİSTESİ'!$B$4:$H$904,2,0)),"",(VLOOKUP(B44,'KAYIT LİSTESİ'!$B$4:$H$904,2,0)))</f>
        <v>137
142
140
136</v>
      </c>
      <c r="D44" s="237" t="str">
        <f>IF(ISERROR(VLOOKUP(B44,'KAYIT LİSTESİ'!$B$4:$H$904,4,0)),"",(VLOOKUP(B44,'KAYIT LİSTESİ'!$B$4:$H$904,4,0)))</f>
        <v>15.3.1991
29.1.1994
25.8.1994
6.1.1994</v>
      </c>
      <c r="E44" s="201" t="str">
        <f>IF(ISERROR(VLOOKUP(B44,'KAYIT LİSTESİ'!$B$4:$H$904,5,0)),"",(VLOOKUP(B44,'KAYIT LİSTESİ'!$B$4:$H$904,5,0)))</f>
        <v>GAMZE ÖZYILDIZ
ZÜHRE ACERMAN
TUĞBA AYDIN
EMİNE HIZLIER</v>
      </c>
      <c r="F44" s="201" t="str">
        <f>IF(ISERROR(VLOOKUP(B44,'KAYIT LİSTESİ'!$B$4:$H$904,6,0)),"",(VLOOKUP(B44,'KAYIT LİSTESİ'!$B$4:$H$904,6,0)))</f>
        <v>KKTC-DOĞU AKDENİZ ÜNİVERSİTESİ</v>
      </c>
      <c r="G44" s="21"/>
      <c r="H44" s="66">
        <v>4</v>
      </c>
      <c r="I44" s="200" t="s">
        <v>692</v>
      </c>
      <c r="J44" s="239" t="str">
        <f>IF(ISERROR(VLOOKUP(I44,'KAYIT LİSTESİ'!$B$4:$H$904,2,0)),"",(VLOOKUP(I44,'KAYIT LİSTESİ'!$B$4:$H$904,2,0)))</f>
        <v>47
46
55
57</v>
      </c>
      <c r="K44" s="237" t="str">
        <f>IF(ISERROR(VLOOKUP(I44,'KAYIT LİSTESİ'!$B$4:$H$904,4,0)),"",(VLOOKUP(I44,'KAYIT LİSTESİ'!$B$4:$H$904,4,0)))</f>
        <v>3.3.1994
1.2.1995
15.11.1995
7.11.1996</v>
      </c>
      <c r="L44" s="201" t="str">
        <f>IF(ISERROR(VLOOKUP(I44,'KAYIT LİSTESİ'!$B$4:$H$904,5,0)),"",(VLOOKUP(I44,'KAYIT LİSTESİ'!$B$4:$H$904,5,0)))</f>
        <v>BEYZA TİLKİ
ASLI ARIK
RABİA ÇİÇEK
SERAY ŞENTÜRK</v>
      </c>
      <c r="M44" s="201" t="str">
        <f>IF(ISERROR(VLOOKUP(I44,'KAYIT LİSTESİ'!$B$4:$H$904,6,0)),"",(VLOOKUP(I44,'KAYIT LİSTESİ'!$B$4:$H$904,6,0)))</f>
        <v>AYDIN-ADNAN MENDERES ÜNİVERSİTESİ</v>
      </c>
      <c r="Q44" s="220">
        <v>21514</v>
      </c>
      <c r="R44" s="218">
        <v>90</v>
      </c>
    </row>
    <row r="45" spans="1:18" s="18" customFormat="1" ht="22.5" customHeight="1">
      <c r="A45" s="66">
        <v>5</v>
      </c>
      <c r="B45" s="200" t="s">
        <v>685</v>
      </c>
      <c r="C45" s="239" t="str">
        <f>IF(ISERROR(VLOOKUP(B45,'KAYIT LİSTESİ'!$B$4:$H$904,2,0)),"",(VLOOKUP(B45,'KAYIT LİSTESİ'!$B$4:$H$904,2,0)))</f>
        <v>102
263
99
103</v>
      </c>
      <c r="D45" s="237" t="str">
        <f>IF(ISERROR(VLOOKUP(B45,'KAYIT LİSTESİ'!$B$4:$H$904,4,0)),"",(VLOOKUP(B45,'KAYIT LİSTESİ'!$B$4:$H$904,4,0)))</f>
        <v>15.1.1996
19.1.1991
2.3.1995
2.7.1995</v>
      </c>
      <c r="E45" s="201" t="str">
        <f>IF(ISERROR(VLOOKUP(B45,'KAYIT LİSTESİ'!$B$4:$H$904,5,0)),"",(VLOOKUP(B45,'KAYIT LİSTESİ'!$B$4:$H$904,5,0)))</f>
        <v>SEYDA ÖZDEK
TUĞBA DAYE
NİGAR DERİN
ÜMMÜ AYDIN</v>
      </c>
      <c r="F45" s="201" t="str">
        <f>IF(ISERROR(VLOOKUP(B45,'KAYIT LİSTESİ'!$B$4:$H$904,6,0)),"",(VLOOKUP(B45,'KAYIT LİSTESİ'!$B$4:$H$904,6,0)))</f>
        <v>ANKARA-GAZİ ÜNİVERSİTESİ</v>
      </c>
      <c r="G45" s="21"/>
      <c r="H45" s="66">
        <v>5</v>
      </c>
      <c r="I45" s="200" t="s">
        <v>693</v>
      </c>
      <c r="J45" s="239" t="str">
        <f>IF(ISERROR(VLOOKUP(I45,'KAYIT LİSTESİ'!$B$4:$H$904,2,0)),"",(VLOOKUP(I45,'KAYIT LİSTESİ'!$B$4:$H$904,2,0)))</f>
        <v>95
87
90
94</v>
      </c>
      <c r="K45" s="237" t="str">
        <f>IF(ISERROR(VLOOKUP(I45,'KAYIT LİSTESİ'!$B$4:$H$904,4,0)),"",(VLOOKUP(I45,'KAYIT LİSTESİ'!$B$4:$H$904,4,0)))</f>
        <v>-</v>
      </c>
      <c r="L45" s="201" t="str">
        <f>IF(ISERROR(VLOOKUP(I45,'KAYIT LİSTESİ'!$B$4:$H$904,5,0)),"",(VLOOKUP(I45,'KAYIT LİSTESİ'!$B$4:$H$904,5,0)))</f>
        <v>YUDUM İLİKSİZ
CEYLAN GÖKDEMİR
EBRU OFLUOĞLU
SEBAHAT AKPINAR</v>
      </c>
      <c r="M45" s="201" t="str">
        <f>IF(ISERROR(VLOOKUP(I45,'KAYIT LİSTESİ'!$B$4:$H$904,6,0)),"",(VLOOKUP(I45,'KAYIT LİSTESİ'!$B$4:$H$904,6,0)))</f>
        <v>KÜTAHYA-DUMLUPINAR ÜNİVERSİTESİ</v>
      </c>
      <c r="Q45" s="220">
        <v>21544</v>
      </c>
      <c r="R45" s="218">
        <v>89</v>
      </c>
    </row>
    <row r="46" spans="1:18" s="18" customFormat="1" ht="22.5" customHeight="1">
      <c r="A46" s="66">
        <v>6</v>
      </c>
      <c r="B46" s="200" t="s">
        <v>686</v>
      </c>
      <c r="C46" s="239" t="str">
        <f>IF(ISERROR(VLOOKUP(B46,'KAYIT LİSTESİ'!$B$4:$H$904,2,0)),"",(VLOOKUP(B46,'KAYIT LİSTESİ'!$B$4:$H$904,2,0)))</f>
        <v>204
205
199
206</v>
      </c>
      <c r="D46" s="237" t="str">
        <f>IF(ISERROR(VLOOKUP(B46,'KAYIT LİSTESİ'!$B$4:$H$904,4,0)),"",(VLOOKUP(B46,'KAYIT LİSTESİ'!$B$4:$H$904,4,0)))</f>
        <v xml:space="preserve">22.2.1995
5.9.1994
</v>
      </c>
      <c r="E46" s="201" t="str">
        <f>IF(ISERROR(VLOOKUP(B46,'KAYIT LİSTESİ'!$B$4:$H$904,5,0)),"",(VLOOKUP(B46,'KAYIT LİSTESİ'!$B$4:$H$904,5,0)))</f>
        <v>SEVİM KÜREKÇİ
TUĞÇE MENEK
BERİVAN ALTUN
ZEHRA DÜNDAR</v>
      </c>
      <c r="F46" s="201" t="str">
        <f>IF(ISERROR(VLOOKUP(B46,'KAYIT LİSTESİ'!$B$4:$H$904,6,0)),"",(VLOOKUP(B46,'KAYIT LİSTESİ'!$B$4:$H$904,6,0)))</f>
        <v>MERSİN-MERSİN ÜNİVERSİTESİ</v>
      </c>
      <c r="G46" s="21"/>
      <c r="H46" s="66">
        <v>6</v>
      </c>
      <c r="I46" s="200" t="s">
        <v>694</v>
      </c>
      <c r="J46" s="239" t="str">
        <f>IF(ISERROR(VLOOKUP(I46,'KAYIT LİSTESİ'!$B$4:$H$904,2,0)),"",(VLOOKUP(I46,'KAYIT LİSTESİ'!$B$4:$H$904,2,0)))</f>
        <v>33
34
28
29</v>
      </c>
      <c r="K46" s="237" t="str">
        <f>IF(ISERROR(VLOOKUP(I46,'KAYIT LİSTESİ'!$B$4:$H$904,4,0)),"",(VLOOKUP(I46,'KAYIT LİSTESİ'!$B$4:$H$904,4,0)))</f>
        <v>25.9.1993
28.3.1996
1.6.1993
22.8.1994</v>
      </c>
      <c r="L46" s="201" t="str">
        <f>IF(ISERROR(VLOOKUP(I46,'KAYIT LİSTESİ'!$B$4:$H$904,5,0)),"",(VLOOKUP(I46,'KAYIT LİSTESİ'!$B$4:$H$904,5,0)))</f>
        <v>KADER CEYHAN
KÜBRA YEMİŞLİ
AYŞE KARABULUT
BETÜL ARSLAN</v>
      </c>
      <c r="M46" s="201" t="str">
        <f>IF(ISERROR(VLOOKUP(I46,'KAYIT LİSTESİ'!$B$4:$H$904,6,0)),"",(VLOOKUP(I46,'KAYIT LİSTESİ'!$B$4:$H$904,6,0)))</f>
        <v>BURSA-ULUDAĞ ÜNİVERSİTESİ</v>
      </c>
      <c r="Q46" s="220">
        <v>21574</v>
      </c>
      <c r="R46" s="218">
        <v>88</v>
      </c>
    </row>
    <row r="47" spans="1:18" s="18" customFormat="1" ht="22.5" customHeight="1">
      <c r="A47" s="66">
        <v>7</v>
      </c>
      <c r="B47" s="200" t="s">
        <v>687</v>
      </c>
      <c r="C47" s="239" t="str">
        <f>IF(ISERROR(VLOOKUP(B47,'KAYIT LİSTESİ'!$B$4:$H$904,2,0)),"",(VLOOKUP(B47,'KAYIT LİSTESİ'!$B$4:$H$904,2,0)))</f>
        <v/>
      </c>
      <c r="D47" s="237" t="str">
        <f>IF(ISERROR(VLOOKUP(B47,'KAYIT LİSTESİ'!$B$4:$H$904,4,0)),"",(VLOOKUP(B47,'KAYIT LİSTESİ'!$B$4:$H$904,4,0)))</f>
        <v/>
      </c>
      <c r="E47" s="201" t="str">
        <f>IF(ISERROR(VLOOKUP(B47,'KAYIT LİSTESİ'!$B$4:$H$904,5,0)),"",(VLOOKUP(B47,'KAYIT LİSTESİ'!$B$4:$H$904,5,0)))</f>
        <v/>
      </c>
      <c r="F47" s="201" t="str">
        <f>IF(ISERROR(VLOOKUP(B47,'KAYIT LİSTESİ'!$B$4:$H$904,6,0)),"",(VLOOKUP(B47,'KAYIT LİSTESİ'!$B$4:$H$904,6,0)))</f>
        <v/>
      </c>
      <c r="G47" s="21"/>
      <c r="H47" s="66">
        <v>7</v>
      </c>
      <c r="I47" s="200" t="s">
        <v>695</v>
      </c>
      <c r="J47" s="239" t="str">
        <f>IF(ISERROR(VLOOKUP(I47,'KAYIT LİSTESİ'!$B$4:$H$904,2,0)),"",(VLOOKUP(I47,'KAYIT LİSTESİ'!$B$4:$H$904,2,0)))</f>
        <v/>
      </c>
      <c r="K47" s="237" t="str">
        <f>IF(ISERROR(VLOOKUP(I47,'KAYIT LİSTESİ'!$B$4:$H$904,4,0)),"",(VLOOKUP(I47,'KAYIT LİSTESİ'!$B$4:$H$904,4,0)))</f>
        <v/>
      </c>
      <c r="L47" s="201" t="str">
        <f>IF(ISERROR(VLOOKUP(I47,'KAYIT LİSTESİ'!$B$4:$H$904,5,0)),"",(VLOOKUP(I47,'KAYIT LİSTESİ'!$B$4:$H$904,5,0)))</f>
        <v/>
      </c>
      <c r="M47" s="201" t="str">
        <f>IF(ISERROR(VLOOKUP(I47,'KAYIT LİSTESİ'!$B$4:$H$904,6,0)),"",(VLOOKUP(I47,'KAYIT LİSTESİ'!$B$4:$H$904,6,0)))</f>
        <v/>
      </c>
      <c r="Q47" s="220">
        <v>21604</v>
      </c>
      <c r="R47" s="218">
        <v>87</v>
      </c>
    </row>
    <row r="48" spans="1:18" s="18" customFormat="1" ht="22.5" customHeight="1">
      <c r="A48" s="66">
        <v>8</v>
      </c>
      <c r="B48" s="200" t="s">
        <v>688</v>
      </c>
      <c r="C48" s="239" t="str">
        <f>IF(ISERROR(VLOOKUP(B48,'KAYIT LİSTESİ'!$B$4:$H$904,2,0)),"",(VLOOKUP(B48,'KAYIT LİSTESİ'!$B$4:$H$904,2,0)))</f>
        <v/>
      </c>
      <c r="D48" s="237" t="str">
        <f>IF(ISERROR(VLOOKUP(B48,'KAYIT LİSTESİ'!$B$4:$H$904,4,0)),"",(VLOOKUP(B48,'KAYIT LİSTESİ'!$B$4:$H$904,4,0)))</f>
        <v/>
      </c>
      <c r="E48" s="201" t="str">
        <f>IF(ISERROR(VLOOKUP(B48,'KAYIT LİSTESİ'!$B$4:$H$904,5,0)),"",(VLOOKUP(B48,'KAYIT LİSTESİ'!$B$4:$H$904,5,0)))</f>
        <v/>
      </c>
      <c r="F48" s="201" t="str">
        <f>IF(ISERROR(VLOOKUP(B48,'KAYIT LİSTESİ'!$B$4:$H$904,6,0)),"",(VLOOKUP(B48,'KAYIT LİSTESİ'!$B$4:$H$904,6,0)))</f>
        <v/>
      </c>
      <c r="G48" s="21"/>
      <c r="H48" s="66">
        <v>8</v>
      </c>
      <c r="I48" s="200" t="s">
        <v>696</v>
      </c>
      <c r="J48" s="239" t="str">
        <f>IF(ISERROR(VLOOKUP(I48,'KAYIT LİSTESİ'!$B$4:$H$904,2,0)),"",(VLOOKUP(I48,'KAYIT LİSTESİ'!$B$4:$H$904,2,0)))</f>
        <v/>
      </c>
      <c r="K48" s="237" t="str">
        <f>IF(ISERROR(VLOOKUP(I48,'KAYIT LİSTESİ'!$B$4:$H$904,4,0)),"",(VLOOKUP(I48,'KAYIT LİSTESİ'!$B$4:$H$904,4,0)))</f>
        <v/>
      </c>
      <c r="L48" s="201" t="str">
        <f>IF(ISERROR(VLOOKUP(I48,'KAYIT LİSTESİ'!$B$4:$H$904,5,0)),"",(VLOOKUP(I48,'KAYIT LİSTESİ'!$B$4:$H$904,5,0)))</f>
        <v/>
      </c>
      <c r="M48" s="201" t="str">
        <f>IF(ISERROR(VLOOKUP(I48,'KAYIT LİSTESİ'!$B$4:$H$904,6,0)),"",(VLOOKUP(I48,'KAYIT LİSTESİ'!$B$4:$H$904,6,0)))</f>
        <v/>
      </c>
      <c r="Q48" s="220">
        <v>21634</v>
      </c>
      <c r="R48" s="218">
        <v>86</v>
      </c>
    </row>
    <row r="49" spans="1:18" s="18" customFormat="1" ht="22.5" customHeight="1">
      <c r="A49" s="66">
        <v>9</v>
      </c>
      <c r="B49" s="200" t="s">
        <v>943</v>
      </c>
      <c r="C49" s="239" t="str">
        <f>IF(ISERROR(VLOOKUP(B49,'KAYIT LİSTESİ'!$B$4:$H$904,2,0)),"",(VLOOKUP(B49,'KAYIT LİSTESİ'!$B$4:$H$904,2,0)))</f>
        <v/>
      </c>
      <c r="D49" s="237" t="str">
        <f>IF(ISERROR(VLOOKUP(B49,'KAYIT LİSTESİ'!$B$4:$H$904,4,0)),"",(VLOOKUP(B49,'KAYIT LİSTESİ'!$B$4:$H$904,4,0)))</f>
        <v/>
      </c>
      <c r="E49" s="201" t="str">
        <f>IF(ISERROR(VLOOKUP(B49,'KAYIT LİSTESİ'!$B$4:$H$904,5,0)),"",(VLOOKUP(B49,'KAYIT LİSTESİ'!$B$4:$H$904,5,0)))</f>
        <v/>
      </c>
      <c r="F49" s="201" t="str">
        <f>IF(ISERROR(VLOOKUP(B49,'KAYIT LİSTESİ'!$B$4:$H$904,6,0)),"",(VLOOKUP(B49,'KAYIT LİSTESİ'!$B$4:$H$904,6,0)))</f>
        <v/>
      </c>
      <c r="G49" s="21"/>
      <c r="H49" s="66">
        <v>9</v>
      </c>
      <c r="I49" s="200" t="s">
        <v>967</v>
      </c>
      <c r="J49" s="239" t="str">
        <f>IF(ISERROR(VLOOKUP(I49,'KAYIT LİSTESİ'!$B$4:$H$904,2,0)),"",(VLOOKUP(I49,'KAYIT LİSTESİ'!$B$4:$H$904,2,0)))</f>
        <v/>
      </c>
      <c r="K49" s="237" t="str">
        <f>IF(ISERROR(VLOOKUP(I49,'KAYIT LİSTESİ'!$B$4:$H$904,4,0)),"",(VLOOKUP(I49,'KAYIT LİSTESİ'!$B$4:$H$904,4,0)))</f>
        <v/>
      </c>
      <c r="L49" s="201" t="str">
        <f>IF(ISERROR(VLOOKUP(I49,'KAYIT LİSTESİ'!$B$4:$H$904,5,0)),"",(VLOOKUP(I49,'KAYIT LİSTESİ'!$B$4:$H$904,5,0)))</f>
        <v/>
      </c>
      <c r="M49" s="201" t="str">
        <f>IF(ISERROR(VLOOKUP(I49,'KAYIT LİSTESİ'!$B$4:$H$904,6,0)),"",(VLOOKUP(I49,'KAYIT LİSTESİ'!$B$4:$H$904,6,0)))</f>
        <v/>
      </c>
      <c r="Q49" s="220">
        <v>21664</v>
      </c>
      <c r="R49" s="218">
        <v>85</v>
      </c>
    </row>
    <row r="50" spans="1:18" s="18" customFormat="1" ht="22.5" customHeight="1">
      <c r="A50" s="66">
        <v>10</v>
      </c>
      <c r="B50" s="200" t="s">
        <v>944</v>
      </c>
      <c r="C50" s="239" t="str">
        <f>IF(ISERROR(VLOOKUP(B50,'KAYIT LİSTESİ'!$B$4:$H$904,2,0)),"",(VLOOKUP(B50,'KAYIT LİSTESİ'!$B$4:$H$904,2,0)))</f>
        <v/>
      </c>
      <c r="D50" s="237" t="str">
        <f>IF(ISERROR(VLOOKUP(B50,'KAYIT LİSTESİ'!$B$4:$H$904,4,0)),"",(VLOOKUP(B50,'KAYIT LİSTESİ'!$B$4:$H$904,4,0)))</f>
        <v/>
      </c>
      <c r="E50" s="201" t="str">
        <f>IF(ISERROR(VLOOKUP(B50,'KAYIT LİSTESİ'!$B$4:$H$904,5,0)),"",(VLOOKUP(B50,'KAYIT LİSTESİ'!$B$4:$H$904,5,0)))</f>
        <v/>
      </c>
      <c r="F50" s="201" t="str">
        <f>IF(ISERROR(VLOOKUP(B50,'KAYIT LİSTESİ'!$B$4:$H$904,6,0)),"",(VLOOKUP(B50,'KAYIT LİSTESİ'!$B$4:$H$904,6,0)))</f>
        <v/>
      </c>
      <c r="G50" s="21"/>
      <c r="H50" s="66">
        <v>10</v>
      </c>
      <c r="I50" s="200" t="s">
        <v>968</v>
      </c>
      <c r="J50" s="239" t="str">
        <f>IF(ISERROR(VLOOKUP(I50,'KAYIT LİSTESİ'!$B$4:$H$904,2,0)),"",(VLOOKUP(I50,'KAYIT LİSTESİ'!$B$4:$H$904,2,0)))</f>
        <v/>
      </c>
      <c r="K50" s="237" t="str">
        <f>IF(ISERROR(VLOOKUP(I50,'KAYIT LİSTESİ'!$B$4:$H$904,4,0)),"",(VLOOKUP(I50,'KAYIT LİSTESİ'!$B$4:$H$904,4,0)))</f>
        <v/>
      </c>
      <c r="L50" s="201" t="str">
        <f>IF(ISERROR(VLOOKUP(I50,'KAYIT LİSTESİ'!$B$4:$H$904,5,0)),"",(VLOOKUP(I50,'KAYIT LİSTESİ'!$B$4:$H$904,5,0)))</f>
        <v/>
      </c>
      <c r="M50" s="201" t="str">
        <f>IF(ISERROR(VLOOKUP(I50,'KAYIT LİSTESİ'!$B$4:$H$904,6,0)),"",(VLOOKUP(I50,'KAYIT LİSTESİ'!$B$4:$H$904,6,0)))</f>
        <v/>
      </c>
      <c r="Q50" s="220">
        <v>21694</v>
      </c>
      <c r="R50" s="218">
        <v>84</v>
      </c>
    </row>
    <row r="51" spans="1:18" s="18" customFormat="1" ht="22.5" customHeight="1">
      <c r="A51" s="66">
        <v>11</v>
      </c>
      <c r="B51" s="200" t="s">
        <v>945</v>
      </c>
      <c r="C51" s="239" t="str">
        <f>IF(ISERROR(VLOOKUP(B51,'KAYIT LİSTESİ'!$B$4:$H$904,2,0)),"",(VLOOKUP(B51,'KAYIT LİSTESİ'!$B$4:$H$904,2,0)))</f>
        <v/>
      </c>
      <c r="D51" s="237" t="str">
        <f>IF(ISERROR(VLOOKUP(B51,'KAYIT LİSTESİ'!$B$4:$H$904,4,0)),"",(VLOOKUP(B51,'KAYIT LİSTESİ'!$B$4:$H$904,4,0)))</f>
        <v/>
      </c>
      <c r="E51" s="201" t="str">
        <f>IF(ISERROR(VLOOKUP(B51,'KAYIT LİSTESİ'!$B$4:$H$904,5,0)),"",(VLOOKUP(B51,'KAYIT LİSTESİ'!$B$4:$H$904,5,0)))</f>
        <v/>
      </c>
      <c r="F51" s="201" t="str">
        <f>IF(ISERROR(VLOOKUP(B51,'KAYIT LİSTESİ'!$B$4:$H$904,6,0)),"",(VLOOKUP(B51,'KAYIT LİSTESİ'!$B$4:$H$904,6,0)))</f>
        <v/>
      </c>
      <c r="G51" s="21"/>
      <c r="H51" s="66">
        <v>11</v>
      </c>
      <c r="I51" s="200" t="s">
        <v>969</v>
      </c>
      <c r="J51" s="239" t="str">
        <f>IF(ISERROR(VLOOKUP(I51,'KAYIT LİSTESİ'!$B$4:$H$904,2,0)),"",(VLOOKUP(I51,'KAYIT LİSTESİ'!$B$4:$H$904,2,0)))</f>
        <v/>
      </c>
      <c r="K51" s="237" t="str">
        <f>IF(ISERROR(VLOOKUP(I51,'KAYIT LİSTESİ'!$B$4:$H$904,4,0)),"",(VLOOKUP(I51,'KAYIT LİSTESİ'!$B$4:$H$904,4,0)))</f>
        <v/>
      </c>
      <c r="L51" s="201" t="str">
        <f>IF(ISERROR(VLOOKUP(I51,'KAYIT LİSTESİ'!$B$4:$H$904,5,0)),"",(VLOOKUP(I51,'KAYIT LİSTESİ'!$B$4:$H$904,5,0)))</f>
        <v/>
      </c>
      <c r="M51" s="201" t="str">
        <f>IF(ISERROR(VLOOKUP(I51,'KAYIT LİSTESİ'!$B$4:$H$904,6,0)),"",(VLOOKUP(I51,'KAYIT LİSTESİ'!$B$4:$H$904,6,0)))</f>
        <v/>
      </c>
      <c r="Q51" s="220">
        <v>21724</v>
      </c>
      <c r="R51" s="218">
        <v>83</v>
      </c>
    </row>
    <row r="52" spans="1:18" s="18" customFormat="1" ht="22.5" customHeight="1">
      <c r="A52" s="66">
        <v>12</v>
      </c>
      <c r="B52" s="200" t="s">
        <v>946</v>
      </c>
      <c r="C52" s="239" t="str">
        <f>IF(ISERROR(VLOOKUP(B52,'KAYIT LİSTESİ'!$B$4:$H$904,2,0)),"",(VLOOKUP(B52,'KAYIT LİSTESİ'!$B$4:$H$904,2,0)))</f>
        <v/>
      </c>
      <c r="D52" s="237" t="str">
        <f>IF(ISERROR(VLOOKUP(B52,'KAYIT LİSTESİ'!$B$4:$H$904,4,0)),"",(VLOOKUP(B52,'KAYIT LİSTESİ'!$B$4:$H$904,4,0)))</f>
        <v/>
      </c>
      <c r="E52" s="201" t="str">
        <f>IF(ISERROR(VLOOKUP(B52,'KAYIT LİSTESİ'!$B$4:$H$904,5,0)),"",(VLOOKUP(B52,'KAYIT LİSTESİ'!$B$4:$H$904,5,0)))</f>
        <v/>
      </c>
      <c r="F52" s="201" t="str">
        <f>IF(ISERROR(VLOOKUP(B52,'KAYIT LİSTESİ'!$B$4:$H$904,6,0)),"",(VLOOKUP(B52,'KAYIT LİSTESİ'!$B$4:$H$904,6,0)))</f>
        <v/>
      </c>
      <c r="G52" s="21"/>
      <c r="H52" s="66">
        <v>12</v>
      </c>
      <c r="I52" s="200" t="s">
        <v>970</v>
      </c>
      <c r="J52" s="239" t="str">
        <f>IF(ISERROR(VLOOKUP(I52,'KAYIT LİSTESİ'!$B$4:$H$904,2,0)),"",(VLOOKUP(I52,'KAYIT LİSTESİ'!$B$4:$H$904,2,0)))</f>
        <v/>
      </c>
      <c r="K52" s="237" t="str">
        <f>IF(ISERROR(VLOOKUP(I52,'KAYIT LİSTESİ'!$B$4:$H$904,4,0)),"",(VLOOKUP(I52,'KAYIT LİSTESİ'!$B$4:$H$904,4,0)))</f>
        <v/>
      </c>
      <c r="L52" s="201" t="str">
        <f>IF(ISERROR(VLOOKUP(I52,'KAYIT LİSTESİ'!$B$4:$H$904,5,0)),"",(VLOOKUP(I52,'KAYIT LİSTESİ'!$B$4:$H$904,5,0)))</f>
        <v/>
      </c>
      <c r="M52" s="201" t="str">
        <f>IF(ISERROR(VLOOKUP(I52,'KAYIT LİSTESİ'!$B$4:$H$904,6,0)),"",(VLOOKUP(I52,'KAYIT LİSTESİ'!$B$4:$H$904,6,0)))</f>
        <v/>
      </c>
      <c r="Q52" s="220">
        <v>21754</v>
      </c>
      <c r="R52" s="218">
        <v>82</v>
      </c>
    </row>
    <row r="53" spans="1:18" s="18" customFormat="1" ht="22.5" customHeight="1">
      <c r="A53" s="66">
        <v>13</v>
      </c>
      <c r="B53" s="200" t="s">
        <v>947</v>
      </c>
      <c r="C53" s="239" t="str">
        <f>IF(ISERROR(VLOOKUP(B53,'KAYIT LİSTESİ'!$B$4:$H$904,2,0)),"",(VLOOKUP(B53,'KAYIT LİSTESİ'!$B$4:$H$904,2,0)))</f>
        <v/>
      </c>
      <c r="D53" s="237" t="str">
        <f>IF(ISERROR(VLOOKUP(B53,'KAYIT LİSTESİ'!$B$4:$H$904,4,0)),"",(VLOOKUP(B53,'KAYIT LİSTESİ'!$B$4:$H$904,4,0)))</f>
        <v/>
      </c>
      <c r="E53" s="201" t="str">
        <f>IF(ISERROR(VLOOKUP(B53,'KAYIT LİSTESİ'!$B$4:$H$904,5,0)),"",(VLOOKUP(B53,'KAYIT LİSTESİ'!$B$4:$H$904,5,0)))</f>
        <v/>
      </c>
      <c r="F53" s="201" t="str">
        <f>IF(ISERROR(VLOOKUP(B53,'KAYIT LİSTESİ'!$B$4:$H$904,6,0)),"",(VLOOKUP(B53,'KAYIT LİSTESİ'!$B$4:$H$904,6,0)))</f>
        <v/>
      </c>
      <c r="G53" s="21"/>
      <c r="H53" s="66">
        <v>13</v>
      </c>
      <c r="I53" s="200" t="s">
        <v>971</v>
      </c>
      <c r="J53" s="239" t="str">
        <f>IF(ISERROR(VLOOKUP(I53,'KAYIT LİSTESİ'!$B$4:$H$904,2,0)),"",(VLOOKUP(I53,'KAYIT LİSTESİ'!$B$4:$H$904,2,0)))</f>
        <v/>
      </c>
      <c r="K53" s="237" t="str">
        <f>IF(ISERROR(VLOOKUP(I53,'KAYIT LİSTESİ'!$B$4:$H$904,4,0)),"",(VLOOKUP(I53,'KAYIT LİSTESİ'!$B$4:$H$904,4,0)))</f>
        <v/>
      </c>
      <c r="L53" s="201" t="str">
        <f>IF(ISERROR(VLOOKUP(I53,'KAYIT LİSTESİ'!$B$4:$H$904,5,0)),"",(VLOOKUP(I53,'KAYIT LİSTESİ'!$B$4:$H$904,5,0)))</f>
        <v/>
      </c>
      <c r="M53" s="201" t="str">
        <f>IF(ISERROR(VLOOKUP(I53,'KAYIT LİSTESİ'!$B$4:$H$904,6,0)),"",(VLOOKUP(I53,'KAYIT LİSTESİ'!$B$4:$H$904,6,0)))</f>
        <v/>
      </c>
      <c r="Q53" s="220">
        <v>21794</v>
      </c>
      <c r="R53" s="218">
        <v>81</v>
      </c>
    </row>
    <row r="54" spans="1:18" s="18" customFormat="1" ht="22.5" customHeight="1">
      <c r="A54" s="66">
        <v>14</v>
      </c>
      <c r="B54" s="200" t="s">
        <v>948</v>
      </c>
      <c r="C54" s="239" t="str">
        <f>IF(ISERROR(VLOOKUP(B54,'KAYIT LİSTESİ'!$B$4:$H$904,2,0)),"",(VLOOKUP(B54,'KAYIT LİSTESİ'!$B$4:$H$904,2,0)))</f>
        <v/>
      </c>
      <c r="D54" s="237" t="str">
        <f>IF(ISERROR(VLOOKUP(B54,'KAYIT LİSTESİ'!$B$4:$H$904,4,0)),"",(VLOOKUP(B54,'KAYIT LİSTESİ'!$B$4:$H$904,4,0)))</f>
        <v/>
      </c>
      <c r="E54" s="201" t="str">
        <f>IF(ISERROR(VLOOKUP(B54,'KAYIT LİSTESİ'!$B$4:$H$904,5,0)),"",(VLOOKUP(B54,'KAYIT LİSTESİ'!$B$4:$H$904,5,0)))</f>
        <v/>
      </c>
      <c r="F54" s="201" t="str">
        <f>IF(ISERROR(VLOOKUP(B54,'KAYIT LİSTESİ'!$B$4:$H$904,6,0)),"",(VLOOKUP(B54,'KAYIT LİSTESİ'!$B$4:$H$904,6,0)))</f>
        <v/>
      </c>
      <c r="G54" s="21"/>
      <c r="H54" s="66">
        <v>14</v>
      </c>
      <c r="I54" s="200" t="s">
        <v>972</v>
      </c>
      <c r="J54" s="239" t="str">
        <f>IF(ISERROR(VLOOKUP(I54,'KAYIT LİSTESİ'!$B$4:$H$904,2,0)),"",(VLOOKUP(I54,'KAYIT LİSTESİ'!$B$4:$H$904,2,0)))</f>
        <v/>
      </c>
      <c r="K54" s="237" t="str">
        <f>IF(ISERROR(VLOOKUP(I54,'KAYIT LİSTESİ'!$B$4:$H$904,4,0)),"",(VLOOKUP(I54,'KAYIT LİSTESİ'!$B$4:$H$904,4,0)))</f>
        <v/>
      </c>
      <c r="L54" s="201" t="str">
        <f>IF(ISERROR(VLOOKUP(I54,'KAYIT LİSTESİ'!$B$4:$H$904,5,0)),"",(VLOOKUP(I54,'KAYIT LİSTESİ'!$B$4:$H$904,5,0)))</f>
        <v/>
      </c>
      <c r="M54" s="201" t="str">
        <f>IF(ISERROR(VLOOKUP(I54,'KAYIT LİSTESİ'!$B$4:$H$904,6,0)),"",(VLOOKUP(I54,'KAYIT LİSTESİ'!$B$4:$H$904,6,0)))</f>
        <v/>
      </c>
      <c r="Q54" s="220">
        <v>21824</v>
      </c>
      <c r="R54" s="218">
        <v>80</v>
      </c>
    </row>
    <row r="55" spans="1:18" s="18" customFormat="1" ht="22.5" customHeight="1">
      <c r="A55" s="66">
        <v>15</v>
      </c>
      <c r="B55" s="200" t="s">
        <v>949</v>
      </c>
      <c r="C55" s="239" t="str">
        <f>IF(ISERROR(VLOOKUP(B55,'KAYIT LİSTESİ'!$B$4:$H$904,2,0)),"",(VLOOKUP(B55,'KAYIT LİSTESİ'!$B$4:$H$904,2,0)))</f>
        <v/>
      </c>
      <c r="D55" s="237" t="str">
        <f>IF(ISERROR(VLOOKUP(B55,'KAYIT LİSTESİ'!$B$4:$H$904,4,0)),"",(VLOOKUP(B55,'KAYIT LİSTESİ'!$B$4:$H$904,4,0)))</f>
        <v/>
      </c>
      <c r="E55" s="201" t="str">
        <f>IF(ISERROR(VLOOKUP(B55,'KAYIT LİSTESİ'!$B$4:$H$904,5,0)),"",(VLOOKUP(B55,'KAYIT LİSTESİ'!$B$4:$H$904,5,0)))</f>
        <v/>
      </c>
      <c r="F55" s="201" t="str">
        <f>IF(ISERROR(VLOOKUP(B55,'KAYIT LİSTESİ'!$B$4:$H$904,6,0)),"",(VLOOKUP(B55,'KAYIT LİSTESİ'!$B$4:$H$904,6,0)))</f>
        <v/>
      </c>
      <c r="G55" s="21"/>
      <c r="H55" s="66">
        <v>15</v>
      </c>
      <c r="I55" s="200" t="s">
        <v>973</v>
      </c>
      <c r="J55" s="239" t="str">
        <f>IF(ISERROR(VLOOKUP(I55,'KAYIT LİSTESİ'!$B$4:$H$904,2,0)),"",(VLOOKUP(I55,'KAYIT LİSTESİ'!$B$4:$H$904,2,0)))</f>
        <v/>
      </c>
      <c r="K55" s="237" t="str">
        <f>IF(ISERROR(VLOOKUP(I55,'KAYIT LİSTESİ'!$B$4:$H$904,4,0)),"",(VLOOKUP(I55,'KAYIT LİSTESİ'!$B$4:$H$904,4,0)))</f>
        <v/>
      </c>
      <c r="L55" s="201" t="str">
        <f>IF(ISERROR(VLOOKUP(I55,'KAYIT LİSTESİ'!$B$4:$H$904,5,0)),"",(VLOOKUP(I55,'KAYIT LİSTESİ'!$B$4:$H$904,5,0)))</f>
        <v/>
      </c>
      <c r="M55" s="201" t="str">
        <f>IF(ISERROR(VLOOKUP(I55,'KAYIT LİSTESİ'!$B$4:$H$904,6,0)),"",(VLOOKUP(I55,'KAYIT LİSTESİ'!$B$4:$H$904,6,0)))</f>
        <v/>
      </c>
      <c r="Q55" s="220">
        <v>21854</v>
      </c>
      <c r="R55" s="218">
        <v>79</v>
      </c>
    </row>
    <row r="56" spans="1:18" s="18" customFormat="1" ht="22.5" customHeight="1">
      <c r="A56" s="66">
        <v>16</v>
      </c>
      <c r="B56" s="200" t="s">
        <v>950</v>
      </c>
      <c r="C56" s="239" t="str">
        <f>IF(ISERROR(VLOOKUP(B56,'KAYIT LİSTESİ'!$B$4:$H$904,2,0)),"",(VLOOKUP(B56,'KAYIT LİSTESİ'!$B$4:$H$904,2,0)))</f>
        <v/>
      </c>
      <c r="D56" s="237" t="str">
        <f>IF(ISERROR(VLOOKUP(B56,'KAYIT LİSTESİ'!$B$4:$H$904,4,0)),"",(VLOOKUP(B56,'KAYIT LİSTESİ'!$B$4:$H$904,4,0)))</f>
        <v/>
      </c>
      <c r="E56" s="201" t="str">
        <f>IF(ISERROR(VLOOKUP(B56,'KAYIT LİSTESİ'!$B$4:$H$904,5,0)),"",(VLOOKUP(B56,'KAYIT LİSTESİ'!$B$4:$H$904,5,0)))</f>
        <v/>
      </c>
      <c r="F56" s="201" t="str">
        <f>IF(ISERROR(VLOOKUP(B56,'KAYIT LİSTESİ'!$B$4:$H$904,6,0)),"",(VLOOKUP(B56,'KAYIT LİSTESİ'!$B$4:$H$904,6,0)))</f>
        <v/>
      </c>
      <c r="G56" s="21"/>
      <c r="H56" s="66">
        <v>16</v>
      </c>
      <c r="I56" s="200" t="s">
        <v>974</v>
      </c>
      <c r="J56" s="239" t="str">
        <f>IF(ISERROR(VLOOKUP(I56,'KAYIT LİSTESİ'!$B$4:$H$904,2,0)),"",(VLOOKUP(I56,'KAYIT LİSTESİ'!$B$4:$H$904,2,0)))</f>
        <v/>
      </c>
      <c r="K56" s="237" t="str">
        <f>IF(ISERROR(VLOOKUP(I56,'KAYIT LİSTESİ'!$B$4:$H$904,4,0)),"",(VLOOKUP(I56,'KAYIT LİSTESİ'!$B$4:$H$904,4,0)))</f>
        <v/>
      </c>
      <c r="L56" s="201" t="str">
        <f>IF(ISERROR(VLOOKUP(I56,'KAYIT LİSTESİ'!$B$4:$H$904,5,0)),"",(VLOOKUP(I56,'KAYIT LİSTESİ'!$B$4:$H$904,5,0)))</f>
        <v/>
      </c>
      <c r="M56" s="201" t="str">
        <f>IF(ISERROR(VLOOKUP(I56,'KAYIT LİSTESİ'!$B$4:$H$904,6,0)),"",(VLOOKUP(I56,'KAYIT LİSTESİ'!$B$4:$H$904,6,0)))</f>
        <v/>
      </c>
      <c r="Q56" s="220">
        <v>21894</v>
      </c>
      <c r="R56" s="218">
        <v>78</v>
      </c>
    </row>
    <row r="57" spans="1:18" s="18" customFormat="1" ht="22.5" customHeight="1">
      <c r="A57" s="66">
        <v>17</v>
      </c>
      <c r="B57" s="200" t="s">
        <v>951</v>
      </c>
      <c r="C57" s="239" t="str">
        <f>IF(ISERROR(VLOOKUP(B57,'KAYIT LİSTESİ'!$B$4:$H$904,2,0)),"",(VLOOKUP(B57,'KAYIT LİSTESİ'!$B$4:$H$904,2,0)))</f>
        <v/>
      </c>
      <c r="D57" s="237" t="str">
        <f>IF(ISERROR(VLOOKUP(B57,'KAYIT LİSTESİ'!$B$4:$H$904,4,0)),"",(VLOOKUP(B57,'KAYIT LİSTESİ'!$B$4:$H$904,4,0)))</f>
        <v/>
      </c>
      <c r="E57" s="201" t="str">
        <f>IF(ISERROR(VLOOKUP(B57,'KAYIT LİSTESİ'!$B$4:$H$904,5,0)),"",(VLOOKUP(B57,'KAYIT LİSTESİ'!$B$4:$H$904,5,0)))</f>
        <v/>
      </c>
      <c r="F57" s="201" t="str">
        <f>IF(ISERROR(VLOOKUP(B57,'KAYIT LİSTESİ'!$B$4:$H$904,6,0)),"",(VLOOKUP(B57,'KAYIT LİSTESİ'!$B$4:$H$904,6,0)))</f>
        <v/>
      </c>
      <c r="G57" s="21"/>
      <c r="H57" s="66">
        <v>17</v>
      </c>
      <c r="I57" s="200" t="s">
        <v>975</v>
      </c>
      <c r="J57" s="239" t="str">
        <f>IF(ISERROR(VLOOKUP(I57,'KAYIT LİSTESİ'!$B$4:$H$904,2,0)),"",(VLOOKUP(I57,'KAYIT LİSTESİ'!$B$4:$H$904,2,0)))</f>
        <v/>
      </c>
      <c r="K57" s="237" t="str">
        <f>IF(ISERROR(VLOOKUP(I57,'KAYIT LİSTESİ'!$B$4:$H$904,4,0)),"",(VLOOKUP(I57,'KAYIT LİSTESİ'!$B$4:$H$904,4,0)))</f>
        <v/>
      </c>
      <c r="L57" s="201" t="str">
        <f>IF(ISERROR(VLOOKUP(I57,'KAYIT LİSTESİ'!$B$4:$H$904,5,0)),"",(VLOOKUP(I57,'KAYIT LİSTESİ'!$B$4:$H$904,5,0)))</f>
        <v/>
      </c>
      <c r="M57" s="201" t="str">
        <f>IF(ISERROR(VLOOKUP(I57,'KAYIT LİSTESİ'!$B$4:$H$904,6,0)),"",(VLOOKUP(I57,'KAYIT LİSTESİ'!$B$4:$H$904,6,0)))</f>
        <v/>
      </c>
      <c r="Q57" s="220">
        <v>21934</v>
      </c>
      <c r="R57" s="218">
        <v>77</v>
      </c>
    </row>
    <row r="58" spans="1:18" s="18" customFormat="1" ht="22.5" customHeight="1">
      <c r="A58" s="66">
        <v>18</v>
      </c>
      <c r="B58" s="200" t="s">
        <v>952</v>
      </c>
      <c r="C58" s="239" t="str">
        <f>IF(ISERROR(VLOOKUP(B58,'KAYIT LİSTESİ'!$B$4:$H$904,2,0)),"",(VLOOKUP(B58,'KAYIT LİSTESİ'!$B$4:$H$904,2,0)))</f>
        <v/>
      </c>
      <c r="D58" s="237" t="str">
        <f>IF(ISERROR(VLOOKUP(B58,'KAYIT LİSTESİ'!$B$4:$H$904,4,0)),"",(VLOOKUP(B58,'KAYIT LİSTESİ'!$B$4:$H$904,4,0)))</f>
        <v/>
      </c>
      <c r="E58" s="201" t="str">
        <f>IF(ISERROR(VLOOKUP(B58,'KAYIT LİSTESİ'!$B$4:$H$904,5,0)),"",(VLOOKUP(B58,'KAYIT LİSTESİ'!$B$4:$H$904,5,0)))</f>
        <v/>
      </c>
      <c r="F58" s="201" t="str">
        <f>IF(ISERROR(VLOOKUP(B58,'KAYIT LİSTESİ'!$B$4:$H$904,6,0)),"",(VLOOKUP(B58,'KAYIT LİSTESİ'!$B$4:$H$904,6,0)))</f>
        <v/>
      </c>
      <c r="G58" s="21"/>
      <c r="H58" s="66">
        <v>18</v>
      </c>
      <c r="I58" s="200" t="s">
        <v>976</v>
      </c>
      <c r="J58" s="239" t="str">
        <f>IF(ISERROR(VLOOKUP(I58,'KAYIT LİSTESİ'!$B$4:$H$904,2,0)),"",(VLOOKUP(I58,'KAYIT LİSTESİ'!$B$4:$H$904,2,0)))</f>
        <v/>
      </c>
      <c r="K58" s="237" t="str">
        <f>IF(ISERROR(VLOOKUP(I58,'KAYIT LİSTESİ'!$B$4:$H$904,4,0)),"",(VLOOKUP(I58,'KAYIT LİSTESİ'!$B$4:$H$904,4,0)))</f>
        <v/>
      </c>
      <c r="L58" s="201" t="str">
        <f>IF(ISERROR(VLOOKUP(I58,'KAYIT LİSTESİ'!$B$4:$H$904,5,0)),"",(VLOOKUP(I58,'KAYIT LİSTESİ'!$B$4:$H$904,5,0)))</f>
        <v/>
      </c>
      <c r="M58" s="201" t="str">
        <f>IF(ISERROR(VLOOKUP(I58,'KAYIT LİSTESİ'!$B$4:$H$904,6,0)),"",(VLOOKUP(I58,'KAYIT LİSTESİ'!$B$4:$H$904,6,0)))</f>
        <v/>
      </c>
      <c r="Q58" s="220">
        <v>21974</v>
      </c>
      <c r="R58" s="218">
        <v>76</v>
      </c>
    </row>
    <row r="59" spans="1:18" s="18" customFormat="1" ht="22.5" customHeight="1">
      <c r="A59" s="66">
        <v>19</v>
      </c>
      <c r="B59" s="200" t="s">
        <v>953</v>
      </c>
      <c r="C59" s="239" t="str">
        <f>IF(ISERROR(VLOOKUP(B59,'KAYIT LİSTESİ'!$B$4:$H$904,2,0)),"",(VLOOKUP(B59,'KAYIT LİSTESİ'!$B$4:$H$904,2,0)))</f>
        <v/>
      </c>
      <c r="D59" s="237" t="str">
        <f>IF(ISERROR(VLOOKUP(B59,'KAYIT LİSTESİ'!$B$4:$H$904,4,0)),"",(VLOOKUP(B59,'KAYIT LİSTESİ'!$B$4:$H$904,4,0)))</f>
        <v/>
      </c>
      <c r="E59" s="201" t="str">
        <f>IF(ISERROR(VLOOKUP(B59,'KAYIT LİSTESİ'!$B$4:$H$904,5,0)),"",(VLOOKUP(B59,'KAYIT LİSTESİ'!$B$4:$H$904,5,0)))</f>
        <v/>
      </c>
      <c r="F59" s="201" t="str">
        <f>IF(ISERROR(VLOOKUP(B59,'KAYIT LİSTESİ'!$B$4:$H$904,6,0)),"",(VLOOKUP(B59,'KAYIT LİSTESİ'!$B$4:$H$904,6,0)))</f>
        <v/>
      </c>
      <c r="G59" s="21"/>
      <c r="H59" s="66">
        <v>19</v>
      </c>
      <c r="I59" s="200" t="s">
        <v>977</v>
      </c>
      <c r="J59" s="239" t="str">
        <f>IF(ISERROR(VLOOKUP(I59,'KAYIT LİSTESİ'!$B$4:$H$904,2,0)),"",(VLOOKUP(I59,'KAYIT LİSTESİ'!$B$4:$H$904,2,0)))</f>
        <v/>
      </c>
      <c r="K59" s="237" t="str">
        <f>IF(ISERROR(VLOOKUP(I59,'KAYIT LİSTESİ'!$B$4:$H$904,4,0)),"",(VLOOKUP(I59,'KAYIT LİSTESİ'!$B$4:$H$904,4,0)))</f>
        <v/>
      </c>
      <c r="L59" s="201" t="str">
        <f>IF(ISERROR(VLOOKUP(I59,'KAYIT LİSTESİ'!$B$4:$H$904,5,0)),"",(VLOOKUP(I59,'KAYIT LİSTESİ'!$B$4:$H$904,5,0)))</f>
        <v/>
      </c>
      <c r="M59" s="201" t="str">
        <f>IF(ISERROR(VLOOKUP(I59,'KAYIT LİSTESİ'!$B$4:$H$904,6,0)),"",(VLOOKUP(I59,'KAYIT LİSTESİ'!$B$4:$H$904,6,0)))</f>
        <v/>
      </c>
      <c r="Q59" s="220">
        <v>21364</v>
      </c>
      <c r="R59" s="218">
        <v>95</v>
      </c>
    </row>
    <row r="60" spans="1:18" s="18" customFormat="1" ht="22.5" customHeight="1">
      <c r="A60" s="66">
        <v>20</v>
      </c>
      <c r="B60" s="200" t="s">
        <v>954</v>
      </c>
      <c r="C60" s="239" t="str">
        <f>IF(ISERROR(VLOOKUP(B60,'KAYIT LİSTESİ'!$B$4:$H$904,2,0)),"",(VLOOKUP(B60,'KAYIT LİSTESİ'!$B$4:$H$904,2,0)))</f>
        <v/>
      </c>
      <c r="D60" s="237" t="str">
        <f>IF(ISERROR(VLOOKUP(B60,'KAYIT LİSTESİ'!$B$4:$H$904,4,0)),"",(VLOOKUP(B60,'KAYIT LİSTESİ'!$B$4:$H$904,4,0)))</f>
        <v/>
      </c>
      <c r="E60" s="201" t="str">
        <f>IF(ISERROR(VLOOKUP(B60,'KAYIT LİSTESİ'!$B$4:$H$904,5,0)),"",(VLOOKUP(B60,'KAYIT LİSTESİ'!$B$4:$H$904,5,0)))</f>
        <v/>
      </c>
      <c r="F60" s="201" t="str">
        <f>IF(ISERROR(VLOOKUP(B60,'KAYIT LİSTESİ'!$B$4:$H$904,6,0)),"",(VLOOKUP(B60,'KAYIT LİSTESİ'!$B$4:$H$904,6,0)))</f>
        <v/>
      </c>
      <c r="G60" s="21"/>
      <c r="H60" s="66">
        <v>20</v>
      </c>
      <c r="I60" s="200" t="s">
        <v>978</v>
      </c>
      <c r="J60" s="239" t="str">
        <f>IF(ISERROR(VLOOKUP(I60,'KAYIT LİSTESİ'!$B$4:$H$904,2,0)),"",(VLOOKUP(I60,'KAYIT LİSTESİ'!$B$4:$H$904,2,0)))</f>
        <v/>
      </c>
      <c r="K60" s="237" t="str">
        <f>IF(ISERROR(VLOOKUP(I60,'KAYIT LİSTESİ'!$B$4:$H$904,4,0)),"",(VLOOKUP(I60,'KAYIT LİSTESİ'!$B$4:$H$904,4,0)))</f>
        <v/>
      </c>
      <c r="L60" s="201" t="str">
        <f>IF(ISERROR(VLOOKUP(I60,'KAYIT LİSTESİ'!$B$4:$H$904,5,0)),"",(VLOOKUP(I60,'KAYIT LİSTESİ'!$B$4:$H$904,5,0)))</f>
        <v/>
      </c>
      <c r="M60" s="201" t="str">
        <f>IF(ISERROR(VLOOKUP(I60,'KAYIT LİSTESİ'!$B$4:$H$904,6,0)),"",(VLOOKUP(I60,'KAYIT LİSTESİ'!$B$4:$H$904,6,0)))</f>
        <v/>
      </c>
      <c r="Q60" s="220">
        <v>21394</v>
      </c>
      <c r="R60" s="218">
        <v>94</v>
      </c>
    </row>
    <row r="61" spans="1:18" s="18" customFormat="1" ht="22.5" customHeight="1">
      <c r="A61" s="66">
        <v>21</v>
      </c>
      <c r="B61" s="200" t="s">
        <v>955</v>
      </c>
      <c r="C61" s="239" t="str">
        <f>IF(ISERROR(VLOOKUP(B61,'KAYIT LİSTESİ'!$B$4:$H$904,2,0)),"",(VLOOKUP(B61,'KAYIT LİSTESİ'!$B$4:$H$904,2,0)))</f>
        <v/>
      </c>
      <c r="D61" s="237" t="str">
        <f>IF(ISERROR(VLOOKUP(B61,'KAYIT LİSTESİ'!$B$4:$H$904,4,0)),"",(VLOOKUP(B61,'KAYIT LİSTESİ'!$B$4:$H$904,4,0)))</f>
        <v/>
      </c>
      <c r="E61" s="201" t="str">
        <f>IF(ISERROR(VLOOKUP(B61,'KAYIT LİSTESİ'!$B$4:$H$904,5,0)),"",(VLOOKUP(B61,'KAYIT LİSTESİ'!$B$4:$H$904,5,0)))</f>
        <v/>
      </c>
      <c r="F61" s="201" t="str">
        <f>IF(ISERROR(VLOOKUP(B61,'KAYIT LİSTESİ'!$B$4:$H$904,6,0)),"",(VLOOKUP(B61,'KAYIT LİSTESİ'!$B$4:$H$904,6,0)))</f>
        <v/>
      </c>
      <c r="G61" s="21"/>
      <c r="H61" s="66">
        <v>21</v>
      </c>
      <c r="I61" s="200" t="s">
        <v>979</v>
      </c>
      <c r="J61" s="239" t="str">
        <f>IF(ISERROR(VLOOKUP(I61,'KAYIT LİSTESİ'!$B$4:$H$904,2,0)),"",(VLOOKUP(I61,'KAYIT LİSTESİ'!$B$4:$H$904,2,0)))</f>
        <v/>
      </c>
      <c r="K61" s="237" t="str">
        <f>IF(ISERROR(VLOOKUP(I61,'KAYIT LİSTESİ'!$B$4:$H$904,4,0)),"",(VLOOKUP(I61,'KAYIT LİSTESİ'!$B$4:$H$904,4,0)))</f>
        <v/>
      </c>
      <c r="L61" s="201" t="str">
        <f>IF(ISERROR(VLOOKUP(I61,'KAYIT LİSTESİ'!$B$4:$H$904,5,0)),"",(VLOOKUP(I61,'KAYIT LİSTESİ'!$B$4:$H$904,5,0)))</f>
        <v/>
      </c>
      <c r="M61" s="201" t="str">
        <f>IF(ISERROR(VLOOKUP(I61,'KAYIT LİSTESİ'!$B$4:$H$904,6,0)),"",(VLOOKUP(I61,'KAYIT LİSTESİ'!$B$4:$H$904,6,0)))</f>
        <v/>
      </c>
      <c r="Q61" s="220">
        <v>21424</v>
      </c>
      <c r="R61" s="218">
        <v>93</v>
      </c>
    </row>
    <row r="62" spans="1:18" s="18" customFormat="1" ht="22.5" customHeight="1">
      <c r="A62" s="66">
        <v>22</v>
      </c>
      <c r="B62" s="200" t="s">
        <v>956</v>
      </c>
      <c r="C62" s="239" t="str">
        <f>IF(ISERROR(VLOOKUP(B62,'KAYIT LİSTESİ'!$B$4:$H$904,2,0)),"",(VLOOKUP(B62,'KAYIT LİSTESİ'!$B$4:$H$904,2,0)))</f>
        <v/>
      </c>
      <c r="D62" s="237" t="str">
        <f>IF(ISERROR(VLOOKUP(B62,'KAYIT LİSTESİ'!$B$4:$H$904,4,0)),"",(VLOOKUP(B62,'KAYIT LİSTESİ'!$B$4:$H$904,4,0)))</f>
        <v/>
      </c>
      <c r="E62" s="201" t="str">
        <f>IF(ISERROR(VLOOKUP(B62,'KAYIT LİSTESİ'!$B$4:$H$904,5,0)),"",(VLOOKUP(B62,'KAYIT LİSTESİ'!$B$4:$H$904,5,0)))</f>
        <v/>
      </c>
      <c r="F62" s="201" t="str">
        <f>IF(ISERROR(VLOOKUP(B62,'KAYIT LİSTESİ'!$B$4:$H$904,6,0)),"",(VLOOKUP(B62,'KAYIT LİSTESİ'!$B$4:$H$904,6,0)))</f>
        <v/>
      </c>
      <c r="G62" s="21"/>
      <c r="H62" s="66">
        <v>22</v>
      </c>
      <c r="I62" s="200" t="s">
        <v>980</v>
      </c>
      <c r="J62" s="239" t="str">
        <f>IF(ISERROR(VLOOKUP(I62,'KAYIT LİSTESİ'!$B$4:$H$904,2,0)),"",(VLOOKUP(I62,'KAYIT LİSTESİ'!$B$4:$H$904,2,0)))</f>
        <v/>
      </c>
      <c r="K62" s="237" t="str">
        <f>IF(ISERROR(VLOOKUP(I62,'KAYIT LİSTESİ'!$B$4:$H$904,4,0)),"",(VLOOKUP(I62,'KAYIT LİSTESİ'!$B$4:$H$904,4,0)))</f>
        <v/>
      </c>
      <c r="L62" s="201" t="str">
        <f>IF(ISERROR(VLOOKUP(I62,'KAYIT LİSTESİ'!$B$4:$H$904,5,0)),"",(VLOOKUP(I62,'KAYIT LİSTESİ'!$B$4:$H$904,5,0)))</f>
        <v/>
      </c>
      <c r="M62" s="201" t="str">
        <f>IF(ISERROR(VLOOKUP(I62,'KAYIT LİSTESİ'!$B$4:$H$904,6,0)),"",(VLOOKUP(I62,'KAYIT LİSTESİ'!$B$4:$H$904,6,0)))</f>
        <v/>
      </c>
      <c r="Q62" s="220">
        <v>21454</v>
      </c>
      <c r="R62" s="218">
        <v>92</v>
      </c>
    </row>
    <row r="63" spans="1:18" s="18" customFormat="1" ht="22.5" customHeight="1">
      <c r="A63" s="66">
        <v>23</v>
      </c>
      <c r="B63" s="200" t="s">
        <v>957</v>
      </c>
      <c r="C63" s="239" t="str">
        <f>IF(ISERROR(VLOOKUP(B63,'KAYIT LİSTESİ'!$B$4:$H$904,2,0)),"",(VLOOKUP(B63,'KAYIT LİSTESİ'!$B$4:$H$904,2,0)))</f>
        <v/>
      </c>
      <c r="D63" s="237" t="str">
        <f>IF(ISERROR(VLOOKUP(B63,'KAYIT LİSTESİ'!$B$4:$H$904,4,0)),"",(VLOOKUP(B63,'KAYIT LİSTESİ'!$B$4:$H$904,4,0)))</f>
        <v/>
      </c>
      <c r="E63" s="201" t="str">
        <f>IF(ISERROR(VLOOKUP(B63,'KAYIT LİSTESİ'!$B$4:$H$904,5,0)),"",(VLOOKUP(B63,'KAYIT LİSTESİ'!$B$4:$H$904,5,0)))</f>
        <v/>
      </c>
      <c r="F63" s="201" t="str">
        <f>IF(ISERROR(VLOOKUP(B63,'KAYIT LİSTESİ'!$B$4:$H$904,6,0)),"",(VLOOKUP(B63,'KAYIT LİSTESİ'!$B$4:$H$904,6,0)))</f>
        <v/>
      </c>
      <c r="G63" s="21"/>
      <c r="H63" s="66">
        <v>23</v>
      </c>
      <c r="I63" s="200" t="s">
        <v>981</v>
      </c>
      <c r="J63" s="239" t="str">
        <f>IF(ISERROR(VLOOKUP(I63,'KAYIT LİSTESİ'!$B$4:$H$904,2,0)),"",(VLOOKUP(I63,'KAYIT LİSTESİ'!$B$4:$H$904,2,0)))</f>
        <v/>
      </c>
      <c r="K63" s="237" t="str">
        <f>IF(ISERROR(VLOOKUP(I63,'KAYIT LİSTESİ'!$B$4:$H$904,4,0)),"",(VLOOKUP(I63,'KAYIT LİSTESİ'!$B$4:$H$904,4,0)))</f>
        <v/>
      </c>
      <c r="L63" s="201" t="str">
        <f>IF(ISERROR(VLOOKUP(I63,'KAYIT LİSTESİ'!$B$4:$H$904,5,0)),"",(VLOOKUP(I63,'KAYIT LİSTESİ'!$B$4:$H$904,5,0)))</f>
        <v/>
      </c>
      <c r="M63" s="201" t="str">
        <f>IF(ISERROR(VLOOKUP(I63,'KAYIT LİSTESİ'!$B$4:$H$904,6,0)),"",(VLOOKUP(I63,'KAYIT LİSTESİ'!$B$4:$H$904,6,0)))</f>
        <v/>
      </c>
      <c r="Q63" s="220">
        <v>21484</v>
      </c>
      <c r="R63" s="218">
        <v>91</v>
      </c>
    </row>
    <row r="64" spans="1:18" s="18" customFormat="1" ht="22.5" customHeight="1">
      <c r="A64" s="66">
        <v>24</v>
      </c>
      <c r="B64" s="200" t="s">
        <v>958</v>
      </c>
      <c r="C64" s="239" t="str">
        <f>IF(ISERROR(VLOOKUP(B64,'KAYIT LİSTESİ'!$B$4:$H$904,2,0)),"",(VLOOKUP(B64,'KAYIT LİSTESİ'!$B$4:$H$904,2,0)))</f>
        <v/>
      </c>
      <c r="D64" s="237" t="str">
        <f>IF(ISERROR(VLOOKUP(B64,'KAYIT LİSTESİ'!$B$4:$H$904,4,0)),"",(VLOOKUP(B64,'KAYIT LİSTESİ'!$B$4:$H$904,4,0)))</f>
        <v/>
      </c>
      <c r="E64" s="201" t="str">
        <f>IF(ISERROR(VLOOKUP(B64,'KAYIT LİSTESİ'!$B$4:$H$904,5,0)),"",(VLOOKUP(B64,'KAYIT LİSTESİ'!$B$4:$H$904,5,0)))</f>
        <v/>
      </c>
      <c r="F64" s="201" t="str">
        <f>IF(ISERROR(VLOOKUP(B64,'KAYIT LİSTESİ'!$B$4:$H$904,6,0)),"",(VLOOKUP(B64,'KAYIT LİSTESİ'!$B$4:$H$904,6,0)))</f>
        <v/>
      </c>
      <c r="G64" s="21"/>
      <c r="H64" s="66">
        <v>24</v>
      </c>
      <c r="I64" s="200" t="s">
        <v>982</v>
      </c>
      <c r="J64" s="239" t="str">
        <f>IF(ISERROR(VLOOKUP(I64,'KAYIT LİSTESİ'!$B$4:$H$904,2,0)),"",(VLOOKUP(I64,'KAYIT LİSTESİ'!$B$4:$H$904,2,0)))</f>
        <v/>
      </c>
      <c r="K64" s="237" t="str">
        <f>IF(ISERROR(VLOOKUP(I64,'KAYIT LİSTESİ'!$B$4:$H$904,4,0)),"",(VLOOKUP(I64,'KAYIT LİSTESİ'!$B$4:$H$904,4,0)))</f>
        <v/>
      </c>
      <c r="L64" s="201" t="str">
        <f>IF(ISERROR(VLOOKUP(I64,'KAYIT LİSTESİ'!$B$4:$H$904,5,0)),"",(VLOOKUP(I64,'KAYIT LİSTESİ'!$B$4:$H$904,5,0)))</f>
        <v/>
      </c>
      <c r="M64" s="201" t="str">
        <f>IF(ISERROR(VLOOKUP(I64,'KAYIT LİSTESİ'!$B$4:$H$904,6,0)),"",(VLOOKUP(I64,'KAYIT LİSTESİ'!$B$4:$H$904,6,0)))</f>
        <v/>
      </c>
      <c r="Q64" s="220">
        <v>21514</v>
      </c>
      <c r="R64" s="218">
        <v>90</v>
      </c>
    </row>
    <row r="65" spans="1:18" s="18" customFormat="1" ht="22.5" customHeight="1">
      <c r="A65" s="66">
        <v>25</v>
      </c>
      <c r="B65" s="200" t="s">
        <v>959</v>
      </c>
      <c r="C65" s="239" t="str">
        <f>IF(ISERROR(VLOOKUP(B65,'KAYIT LİSTESİ'!$B$4:$H$904,2,0)),"",(VLOOKUP(B65,'KAYIT LİSTESİ'!$B$4:$H$904,2,0)))</f>
        <v/>
      </c>
      <c r="D65" s="237" t="str">
        <f>IF(ISERROR(VLOOKUP(B65,'KAYIT LİSTESİ'!$B$4:$H$904,4,0)),"",(VLOOKUP(B65,'KAYIT LİSTESİ'!$B$4:$H$904,4,0)))</f>
        <v/>
      </c>
      <c r="E65" s="201" t="str">
        <f>IF(ISERROR(VLOOKUP(B65,'KAYIT LİSTESİ'!$B$4:$H$904,5,0)),"",(VLOOKUP(B65,'KAYIT LİSTESİ'!$B$4:$H$904,5,0)))</f>
        <v/>
      </c>
      <c r="F65" s="201" t="str">
        <f>IF(ISERROR(VLOOKUP(B65,'KAYIT LİSTESİ'!$B$4:$H$904,6,0)),"",(VLOOKUP(B65,'KAYIT LİSTESİ'!$B$4:$H$904,6,0)))</f>
        <v/>
      </c>
      <c r="G65" s="21"/>
      <c r="H65" s="66">
        <v>25</v>
      </c>
      <c r="I65" s="200" t="s">
        <v>983</v>
      </c>
      <c r="J65" s="239" t="str">
        <f>IF(ISERROR(VLOOKUP(I65,'KAYIT LİSTESİ'!$B$4:$H$904,2,0)),"",(VLOOKUP(I65,'KAYIT LİSTESİ'!$B$4:$H$904,2,0)))</f>
        <v/>
      </c>
      <c r="K65" s="237" t="str">
        <f>IF(ISERROR(VLOOKUP(I65,'KAYIT LİSTESİ'!$B$4:$H$904,4,0)),"",(VLOOKUP(I65,'KAYIT LİSTESİ'!$B$4:$H$904,4,0)))</f>
        <v/>
      </c>
      <c r="L65" s="201" t="str">
        <f>IF(ISERROR(VLOOKUP(I65,'KAYIT LİSTESİ'!$B$4:$H$904,5,0)),"",(VLOOKUP(I65,'KAYIT LİSTESİ'!$B$4:$H$904,5,0)))</f>
        <v/>
      </c>
      <c r="M65" s="201" t="str">
        <f>IF(ISERROR(VLOOKUP(I65,'KAYIT LİSTESİ'!$B$4:$H$904,6,0)),"",(VLOOKUP(I65,'KAYIT LİSTESİ'!$B$4:$H$904,6,0)))</f>
        <v/>
      </c>
      <c r="Q65" s="220">
        <v>21544</v>
      </c>
      <c r="R65" s="218">
        <v>89</v>
      </c>
    </row>
    <row r="66" spans="1:18" s="18" customFormat="1" ht="22.5" customHeight="1">
      <c r="A66" s="66">
        <v>26</v>
      </c>
      <c r="B66" s="200" t="s">
        <v>960</v>
      </c>
      <c r="C66" s="239" t="str">
        <f>IF(ISERROR(VLOOKUP(B66,'KAYIT LİSTESİ'!$B$4:$H$904,2,0)),"",(VLOOKUP(B66,'KAYIT LİSTESİ'!$B$4:$H$904,2,0)))</f>
        <v/>
      </c>
      <c r="D66" s="237" t="str">
        <f>IF(ISERROR(VLOOKUP(B66,'KAYIT LİSTESİ'!$B$4:$H$904,4,0)),"",(VLOOKUP(B66,'KAYIT LİSTESİ'!$B$4:$H$904,4,0)))</f>
        <v/>
      </c>
      <c r="E66" s="201" t="str">
        <f>IF(ISERROR(VLOOKUP(B66,'KAYIT LİSTESİ'!$B$4:$H$904,5,0)),"",(VLOOKUP(B66,'KAYIT LİSTESİ'!$B$4:$H$904,5,0)))</f>
        <v/>
      </c>
      <c r="F66" s="201" t="str">
        <f>IF(ISERROR(VLOOKUP(B66,'KAYIT LİSTESİ'!$B$4:$H$904,6,0)),"",(VLOOKUP(B66,'KAYIT LİSTESİ'!$B$4:$H$904,6,0)))</f>
        <v/>
      </c>
      <c r="G66" s="21"/>
      <c r="H66" s="66">
        <v>26</v>
      </c>
      <c r="I66" s="200" t="s">
        <v>984</v>
      </c>
      <c r="J66" s="239" t="str">
        <f>IF(ISERROR(VLOOKUP(I66,'KAYIT LİSTESİ'!$B$4:$H$904,2,0)),"",(VLOOKUP(I66,'KAYIT LİSTESİ'!$B$4:$H$904,2,0)))</f>
        <v/>
      </c>
      <c r="K66" s="237" t="str">
        <f>IF(ISERROR(VLOOKUP(I66,'KAYIT LİSTESİ'!$B$4:$H$904,4,0)),"",(VLOOKUP(I66,'KAYIT LİSTESİ'!$B$4:$H$904,4,0)))</f>
        <v/>
      </c>
      <c r="L66" s="201" t="str">
        <f>IF(ISERROR(VLOOKUP(I66,'KAYIT LİSTESİ'!$B$4:$H$904,5,0)),"",(VLOOKUP(I66,'KAYIT LİSTESİ'!$B$4:$H$904,5,0)))</f>
        <v/>
      </c>
      <c r="M66" s="201" t="str">
        <f>IF(ISERROR(VLOOKUP(I66,'KAYIT LİSTESİ'!$B$4:$H$904,6,0)),"",(VLOOKUP(I66,'KAYIT LİSTESİ'!$B$4:$H$904,6,0)))</f>
        <v/>
      </c>
      <c r="Q66" s="220">
        <v>21574</v>
      </c>
      <c r="R66" s="218">
        <v>88</v>
      </c>
    </row>
    <row r="67" spans="1:18" s="18" customFormat="1" ht="22.5" customHeight="1">
      <c r="A67" s="66">
        <v>27</v>
      </c>
      <c r="B67" s="200" t="s">
        <v>961</v>
      </c>
      <c r="C67" s="239" t="str">
        <f>IF(ISERROR(VLOOKUP(B67,'KAYIT LİSTESİ'!$B$4:$H$904,2,0)),"",(VLOOKUP(B67,'KAYIT LİSTESİ'!$B$4:$H$904,2,0)))</f>
        <v/>
      </c>
      <c r="D67" s="237" t="str">
        <f>IF(ISERROR(VLOOKUP(B67,'KAYIT LİSTESİ'!$B$4:$H$904,4,0)),"",(VLOOKUP(B67,'KAYIT LİSTESİ'!$B$4:$H$904,4,0)))</f>
        <v/>
      </c>
      <c r="E67" s="201" t="str">
        <f>IF(ISERROR(VLOOKUP(B67,'KAYIT LİSTESİ'!$B$4:$H$904,5,0)),"",(VLOOKUP(B67,'KAYIT LİSTESİ'!$B$4:$H$904,5,0)))</f>
        <v/>
      </c>
      <c r="F67" s="201" t="str">
        <f>IF(ISERROR(VLOOKUP(B67,'KAYIT LİSTESİ'!$B$4:$H$904,6,0)),"",(VLOOKUP(B67,'KAYIT LİSTESİ'!$B$4:$H$904,6,0)))</f>
        <v/>
      </c>
      <c r="G67" s="21"/>
      <c r="H67" s="66">
        <v>27</v>
      </c>
      <c r="I67" s="200" t="s">
        <v>985</v>
      </c>
      <c r="J67" s="239" t="str">
        <f>IF(ISERROR(VLOOKUP(I67,'KAYIT LİSTESİ'!$B$4:$H$904,2,0)),"",(VLOOKUP(I67,'KAYIT LİSTESİ'!$B$4:$H$904,2,0)))</f>
        <v/>
      </c>
      <c r="K67" s="237" t="str">
        <f>IF(ISERROR(VLOOKUP(I67,'KAYIT LİSTESİ'!$B$4:$H$904,4,0)),"",(VLOOKUP(I67,'KAYIT LİSTESİ'!$B$4:$H$904,4,0)))</f>
        <v/>
      </c>
      <c r="L67" s="201" t="str">
        <f>IF(ISERROR(VLOOKUP(I67,'KAYIT LİSTESİ'!$B$4:$H$904,5,0)),"",(VLOOKUP(I67,'KAYIT LİSTESİ'!$B$4:$H$904,5,0)))</f>
        <v/>
      </c>
      <c r="M67" s="201" t="str">
        <f>IF(ISERROR(VLOOKUP(I67,'KAYIT LİSTESİ'!$B$4:$H$904,6,0)),"",(VLOOKUP(I67,'KAYIT LİSTESİ'!$B$4:$H$904,6,0)))</f>
        <v/>
      </c>
      <c r="Q67" s="220">
        <v>21604</v>
      </c>
      <c r="R67" s="218">
        <v>87</v>
      </c>
    </row>
    <row r="68" spans="1:18" s="18" customFormat="1" ht="22.5" customHeight="1">
      <c r="A68" s="66">
        <v>28</v>
      </c>
      <c r="B68" s="200" t="s">
        <v>962</v>
      </c>
      <c r="C68" s="239" t="str">
        <f>IF(ISERROR(VLOOKUP(B68,'KAYIT LİSTESİ'!$B$4:$H$904,2,0)),"",(VLOOKUP(B68,'KAYIT LİSTESİ'!$B$4:$H$904,2,0)))</f>
        <v/>
      </c>
      <c r="D68" s="237" t="str">
        <f>IF(ISERROR(VLOOKUP(B68,'KAYIT LİSTESİ'!$B$4:$H$904,4,0)),"",(VLOOKUP(B68,'KAYIT LİSTESİ'!$B$4:$H$904,4,0)))</f>
        <v/>
      </c>
      <c r="E68" s="201" t="str">
        <f>IF(ISERROR(VLOOKUP(B68,'KAYIT LİSTESİ'!$B$4:$H$904,5,0)),"",(VLOOKUP(B68,'KAYIT LİSTESİ'!$B$4:$H$904,5,0)))</f>
        <v/>
      </c>
      <c r="F68" s="201" t="str">
        <f>IF(ISERROR(VLOOKUP(B68,'KAYIT LİSTESİ'!$B$4:$H$904,6,0)),"",(VLOOKUP(B68,'KAYIT LİSTESİ'!$B$4:$H$904,6,0)))</f>
        <v/>
      </c>
      <c r="G68" s="21"/>
      <c r="H68" s="66">
        <v>28</v>
      </c>
      <c r="I68" s="200" t="s">
        <v>986</v>
      </c>
      <c r="J68" s="239" t="str">
        <f>IF(ISERROR(VLOOKUP(I68,'KAYIT LİSTESİ'!$B$4:$H$904,2,0)),"",(VLOOKUP(I68,'KAYIT LİSTESİ'!$B$4:$H$904,2,0)))</f>
        <v/>
      </c>
      <c r="K68" s="237" t="str">
        <f>IF(ISERROR(VLOOKUP(I68,'KAYIT LİSTESİ'!$B$4:$H$904,4,0)),"",(VLOOKUP(I68,'KAYIT LİSTESİ'!$B$4:$H$904,4,0)))</f>
        <v/>
      </c>
      <c r="L68" s="201" t="str">
        <f>IF(ISERROR(VLOOKUP(I68,'KAYIT LİSTESİ'!$B$4:$H$904,5,0)),"",(VLOOKUP(I68,'KAYIT LİSTESİ'!$B$4:$H$904,5,0)))</f>
        <v/>
      </c>
      <c r="M68" s="201" t="str">
        <f>IF(ISERROR(VLOOKUP(I68,'KAYIT LİSTESİ'!$B$4:$H$904,6,0)),"",(VLOOKUP(I68,'KAYIT LİSTESİ'!$B$4:$H$904,6,0)))</f>
        <v/>
      </c>
      <c r="Q68" s="220">
        <v>21634</v>
      </c>
      <c r="R68" s="218">
        <v>86</v>
      </c>
    </row>
    <row r="69" spans="1:18" s="18" customFormat="1" ht="22.5" customHeight="1">
      <c r="A69" s="66">
        <v>29</v>
      </c>
      <c r="B69" s="200" t="s">
        <v>963</v>
      </c>
      <c r="C69" s="239" t="str">
        <f>IF(ISERROR(VLOOKUP(B69,'KAYIT LİSTESİ'!$B$4:$H$904,2,0)),"",(VLOOKUP(B69,'KAYIT LİSTESİ'!$B$4:$H$904,2,0)))</f>
        <v/>
      </c>
      <c r="D69" s="237" t="str">
        <f>IF(ISERROR(VLOOKUP(B69,'KAYIT LİSTESİ'!$B$4:$H$904,4,0)),"",(VLOOKUP(B69,'KAYIT LİSTESİ'!$B$4:$H$904,4,0)))</f>
        <v/>
      </c>
      <c r="E69" s="201" t="str">
        <f>IF(ISERROR(VLOOKUP(B69,'KAYIT LİSTESİ'!$B$4:$H$904,5,0)),"",(VLOOKUP(B69,'KAYIT LİSTESİ'!$B$4:$H$904,5,0)))</f>
        <v/>
      </c>
      <c r="F69" s="201" t="str">
        <f>IF(ISERROR(VLOOKUP(B69,'KAYIT LİSTESİ'!$B$4:$H$904,6,0)),"",(VLOOKUP(B69,'KAYIT LİSTESİ'!$B$4:$H$904,6,0)))</f>
        <v/>
      </c>
      <c r="G69" s="21"/>
      <c r="H69" s="66">
        <v>29</v>
      </c>
      <c r="I69" s="200" t="s">
        <v>987</v>
      </c>
      <c r="J69" s="239" t="str">
        <f>IF(ISERROR(VLOOKUP(I69,'KAYIT LİSTESİ'!$B$4:$H$904,2,0)),"",(VLOOKUP(I69,'KAYIT LİSTESİ'!$B$4:$H$904,2,0)))</f>
        <v/>
      </c>
      <c r="K69" s="237" t="str">
        <f>IF(ISERROR(VLOOKUP(I69,'KAYIT LİSTESİ'!$B$4:$H$904,4,0)),"",(VLOOKUP(I69,'KAYIT LİSTESİ'!$B$4:$H$904,4,0)))</f>
        <v/>
      </c>
      <c r="L69" s="201" t="str">
        <f>IF(ISERROR(VLOOKUP(I69,'KAYIT LİSTESİ'!$B$4:$H$904,5,0)),"",(VLOOKUP(I69,'KAYIT LİSTESİ'!$B$4:$H$904,5,0)))</f>
        <v/>
      </c>
      <c r="M69" s="201" t="str">
        <f>IF(ISERROR(VLOOKUP(I69,'KAYIT LİSTESİ'!$B$4:$H$904,6,0)),"",(VLOOKUP(I69,'KAYIT LİSTESİ'!$B$4:$H$904,6,0)))</f>
        <v/>
      </c>
      <c r="Q69" s="220">
        <v>21664</v>
      </c>
      <c r="R69" s="218">
        <v>85</v>
      </c>
    </row>
    <row r="70" spans="1:18" s="18" customFormat="1" ht="22.5" customHeight="1">
      <c r="A70" s="66">
        <v>30</v>
      </c>
      <c r="B70" s="200" t="s">
        <v>964</v>
      </c>
      <c r="C70" s="239" t="str">
        <f>IF(ISERROR(VLOOKUP(B70,'KAYIT LİSTESİ'!$B$4:$H$904,2,0)),"",(VLOOKUP(B70,'KAYIT LİSTESİ'!$B$4:$H$904,2,0)))</f>
        <v/>
      </c>
      <c r="D70" s="237" t="str">
        <f>IF(ISERROR(VLOOKUP(B70,'KAYIT LİSTESİ'!$B$4:$H$904,4,0)),"",(VLOOKUP(B70,'KAYIT LİSTESİ'!$B$4:$H$904,4,0)))</f>
        <v/>
      </c>
      <c r="E70" s="201" t="str">
        <f>IF(ISERROR(VLOOKUP(B70,'KAYIT LİSTESİ'!$B$4:$H$904,5,0)),"",(VLOOKUP(B70,'KAYIT LİSTESİ'!$B$4:$H$904,5,0)))</f>
        <v/>
      </c>
      <c r="F70" s="201" t="str">
        <f>IF(ISERROR(VLOOKUP(B70,'KAYIT LİSTESİ'!$B$4:$H$904,6,0)),"",(VLOOKUP(B70,'KAYIT LİSTESİ'!$B$4:$H$904,6,0)))</f>
        <v/>
      </c>
      <c r="G70" s="21"/>
      <c r="H70" s="66">
        <v>30</v>
      </c>
      <c r="I70" s="200" t="s">
        <v>988</v>
      </c>
      <c r="J70" s="239" t="str">
        <f>IF(ISERROR(VLOOKUP(I70,'KAYIT LİSTESİ'!$B$4:$H$904,2,0)),"",(VLOOKUP(I70,'KAYIT LİSTESİ'!$B$4:$H$904,2,0)))</f>
        <v/>
      </c>
      <c r="K70" s="237" t="str">
        <f>IF(ISERROR(VLOOKUP(I70,'KAYIT LİSTESİ'!$B$4:$H$904,4,0)),"",(VLOOKUP(I70,'KAYIT LİSTESİ'!$B$4:$H$904,4,0)))</f>
        <v/>
      </c>
      <c r="L70" s="201" t="str">
        <f>IF(ISERROR(VLOOKUP(I70,'KAYIT LİSTESİ'!$B$4:$H$904,5,0)),"",(VLOOKUP(I70,'KAYIT LİSTESİ'!$B$4:$H$904,5,0)))</f>
        <v/>
      </c>
      <c r="M70" s="201" t="str">
        <f>IF(ISERROR(VLOOKUP(I70,'KAYIT LİSTESİ'!$B$4:$H$904,6,0)),"",(VLOOKUP(I70,'KAYIT LİSTESİ'!$B$4:$H$904,6,0)))</f>
        <v/>
      </c>
      <c r="Q70" s="220">
        <v>21694</v>
      </c>
      <c r="R70" s="218">
        <v>84</v>
      </c>
    </row>
    <row r="71" spans="1:18" s="18" customFormat="1" ht="22.5" customHeight="1">
      <c r="A71" s="66">
        <v>31</v>
      </c>
      <c r="B71" s="200" t="s">
        <v>965</v>
      </c>
      <c r="C71" s="239" t="str">
        <f>IF(ISERROR(VLOOKUP(B71,'KAYIT LİSTESİ'!$B$4:$H$904,2,0)),"",(VLOOKUP(B71,'KAYIT LİSTESİ'!$B$4:$H$904,2,0)))</f>
        <v/>
      </c>
      <c r="D71" s="237" t="str">
        <f>IF(ISERROR(VLOOKUP(B71,'KAYIT LİSTESİ'!$B$4:$H$904,4,0)),"",(VLOOKUP(B71,'KAYIT LİSTESİ'!$B$4:$H$904,4,0)))</f>
        <v/>
      </c>
      <c r="E71" s="201" t="str">
        <f>IF(ISERROR(VLOOKUP(B71,'KAYIT LİSTESİ'!$B$4:$H$904,5,0)),"",(VLOOKUP(B71,'KAYIT LİSTESİ'!$B$4:$H$904,5,0)))</f>
        <v/>
      </c>
      <c r="F71" s="201" t="str">
        <f>IF(ISERROR(VLOOKUP(B71,'KAYIT LİSTESİ'!$B$4:$H$904,6,0)),"",(VLOOKUP(B71,'KAYIT LİSTESİ'!$B$4:$H$904,6,0)))</f>
        <v/>
      </c>
      <c r="G71" s="21"/>
      <c r="H71" s="66">
        <v>31</v>
      </c>
      <c r="I71" s="200" t="s">
        <v>989</v>
      </c>
      <c r="J71" s="239" t="str">
        <f>IF(ISERROR(VLOOKUP(I71,'KAYIT LİSTESİ'!$B$4:$H$904,2,0)),"",(VLOOKUP(I71,'KAYIT LİSTESİ'!$B$4:$H$904,2,0)))</f>
        <v/>
      </c>
      <c r="K71" s="237" t="str">
        <f>IF(ISERROR(VLOOKUP(I71,'KAYIT LİSTESİ'!$B$4:$H$904,4,0)),"",(VLOOKUP(I71,'KAYIT LİSTESİ'!$B$4:$H$904,4,0)))</f>
        <v/>
      </c>
      <c r="L71" s="201" t="str">
        <f>IF(ISERROR(VLOOKUP(I71,'KAYIT LİSTESİ'!$B$4:$H$904,5,0)),"",(VLOOKUP(I71,'KAYIT LİSTESİ'!$B$4:$H$904,5,0)))</f>
        <v/>
      </c>
      <c r="M71" s="201" t="str">
        <f>IF(ISERROR(VLOOKUP(I71,'KAYIT LİSTESİ'!$B$4:$H$904,6,0)),"",(VLOOKUP(I71,'KAYIT LİSTESİ'!$B$4:$H$904,6,0)))</f>
        <v/>
      </c>
      <c r="Q71" s="220">
        <v>21724</v>
      </c>
      <c r="R71" s="218">
        <v>83</v>
      </c>
    </row>
    <row r="72" spans="1:18" s="18" customFormat="1" ht="22.5" customHeight="1">
      <c r="A72" s="66">
        <v>32</v>
      </c>
      <c r="B72" s="200" t="s">
        <v>966</v>
      </c>
      <c r="C72" s="239" t="str">
        <f>IF(ISERROR(VLOOKUP(B72,'KAYIT LİSTESİ'!$B$4:$H$904,2,0)),"",(VLOOKUP(B72,'KAYIT LİSTESİ'!$B$4:$H$904,2,0)))</f>
        <v/>
      </c>
      <c r="D72" s="237" t="str">
        <f>IF(ISERROR(VLOOKUP(B72,'KAYIT LİSTESİ'!$B$4:$H$904,4,0)),"",(VLOOKUP(B72,'KAYIT LİSTESİ'!$B$4:$H$904,4,0)))</f>
        <v/>
      </c>
      <c r="E72" s="201" t="str">
        <f>IF(ISERROR(VLOOKUP(B72,'KAYIT LİSTESİ'!$B$4:$H$904,5,0)),"",(VLOOKUP(B72,'KAYIT LİSTESİ'!$B$4:$H$904,5,0)))</f>
        <v/>
      </c>
      <c r="F72" s="201" t="str">
        <f>IF(ISERROR(VLOOKUP(B72,'KAYIT LİSTESİ'!$B$4:$H$904,6,0)),"",(VLOOKUP(B72,'KAYIT LİSTESİ'!$B$4:$H$904,6,0)))</f>
        <v/>
      </c>
      <c r="G72" s="21"/>
      <c r="H72" s="66">
        <v>32</v>
      </c>
      <c r="I72" s="200" t="s">
        <v>990</v>
      </c>
      <c r="J72" s="239" t="str">
        <f>IF(ISERROR(VLOOKUP(I72,'KAYIT LİSTESİ'!$B$4:$H$904,2,0)),"",(VLOOKUP(I72,'KAYIT LİSTESİ'!$B$4:$H$904,2,0)))</f>
        <v/>
      </c>
      <c r="K72" s="237" t="str">
        <f>IF(ISERROR(VLOOKUP(I72,'KAYIT LİSTESİ'!$B$4:$H$904,4,0)),"",(VLOOKUP(I72,'KAYIT LİSTESİ'!$B$4:$H$904,4,0)))</f>
        <v/>
      </c>
      <c r="L72" s="201" t="str">
        <f>IF(ISERROR(VLOOKUP(I72,'KAYIT LİSTESİ'!$B$4:$H$904,5,0)),"",(VLOOKUP(I72,'KAYIT LİSTESİ'!$B$4:$H$904,5,0)))</f>
        <v/>
      </c>
      <c r="M72" s="201" t="str">
        <f>IF(ISERROR(VLOOKUP(I72,'KAYIT LİSTESİ'!$B$4:$H$904,6,0)),"",(VLOOKUP(I72,'KAYIT LİSTESİ'!$B$4:$H$904,6,0)))</f>
        <v/>
      </c>
      <c r="Q72" s="220">
        <v>21754</v>
      </c>
      <c r="R72" s="218">
        <v>82</v>
      </c>
    </row>
    <row r="73" spans="1:18" ht="14.25" customHeight="1">
      <c r="A73" s="25" t="s">
        <v>18</v>
      </c>
      <c r="B73" s="25"/>
      <c r="C73" s="25"/>
      <c r="D73" s="25"/>
      <c r="E73" s="51"/>
      <c r="F73" s="44" t="s">
        <v>0</v>
      </c>
      <c r="G73" s="26" t="s">
        <v>2</v>
      </c>
      <c r="L73" s="47" t="s">
        <v>3</v>
      </c>
      <c r="M73" s="48" t="s">
        <v>3</v>
      </c>
      <c r="N73" s="27"/>
      <c r="Q73" s="220">
        <v>22054</v>
      </c>
      <c r="R73" s="218">
        <v>74</v>
      </c>
    </row>
    <row r="74" spans="1:18">
      <c r="Q74" s="220">
        <v>23254</v>
      </c>
      <c r="R74" s="218">
        <v>46</v>
      </c>
    </row>
    <row r="75" spans="1:18">
      <c r="Q75" s="220">
        <v>23314</v>
      </c>
      <c r="R75" s="218">
        <v>45</v>
      </c>
    </row>
    <row r="76" spans="1:18">
      <c r="Q76" s="220">
        <v>23374</v>
      </c>
      <c r="R76" s="218">
        <v>44</v>
      </c>
    </row>
    <row r="77" spans="1:18">
      <c r="Q77" s="220">
        <v>23434</v>
      </c>
      <c r="R77" s="218">
        <v>43</v>
      </c>
    </row>
    <row r="78" spans="1:18">
      <c r="Q78" s="220">
        <v>23494</v>
      </c>
      <c r="R78" s="218">
        <v>42</v>
      </c>
    </row>
    <row r="79" spans="1:18">
      <c r="Q79" s="220">
        <v>23554</v>
      </c>
      <c r="R79" s="218">
        <v>41</v>
      </c>
    </row>
    <row r="80" spans="1:18">
      <c r="Q80" s="220">
        <v>23614</v>
      </c>
      <c r="R80" s="218">
        <v>40</v>
      </c>
    </row>
    <row r="81" spans="17:18">
      <c r="Q81" s="220">
        <v>23674</v>
      </c>
      <c r="R81" s="218">
        <v>39</v>
      </c>
    </row>
    <row r="82" spans="17:18">
      <c r="Q82" s="220">
        <v>23734</v>
      </c>
      <c r="R82" s="218">
        <v>38</v>
      </c>
    </row>
    <row r="83" spans="17:18">
      <c r="Q83" s="220">
        <v>23794</v>
      </c>
      <c r="R83" s="218">
        <v>37</v>
      </c>
    </row>
    <row r="84" spans="17:18">
      <c r="Q84" s="220">
        <v>23854</v>
      </c>
      <c r="R84" s="218">
        <v>36</v>
      </c>
    </row>
    <row r="85" spans="17:18">
      <c r="Q85" s="220">
        <v>23814</v>
      </c>
      <c r="R85" s="218">
        <v>35</v>
      </c>
    </row>
    <row r="86" spans="17:18">
      <c r="Q86" s="220">
        <v>23974</v>
      </c>
      <c r="R86" s="218">
        <v>34</v>
      </c>
    </row>
    <row r="87" spans="17:18">
      <c r="Q87" s="220">
        <v>24034</v>
      </c>
      <c r="R87" s="218">
        <v>33</v>
      </c>
    </row>
    <row r="88" spans="17:18">
      <c r="Q88" s="220">
        <v>24094</v>
      </c>
      <c r="R88" s="218">
        <v>32</v>
      </c>
    </row>
    <row r="89" spans="17:18">
      <c r="Q89" s="220">
        <v>24154</v>
      </c>
      <c r="R89" s="218">
        <v>31</v>
      </c>
    </row>
    <row r="90" spans="17:18">
      <c r="Q90" s="220">
        <v>24214</v>
      </c>
      <c r="R90" s="218">
        <v>30</v>
      </c>
    </row>
    <row r="91" spans="17:18">
      <c r="Q91" s="220">
        <v>24274</v>
      </c>
      <c r="R91" s="218">
        <v>29</v>
      </c>
    </row>
    <row r="92" spans="17:18">
      <c r="Q92" s="220">
        <v>24334</v>
      </c>
      <c r="R92" s="218">
        <v>28</v>
      </c>
    </row>
    <row r="93" spans="17:18">
      <c r="Q93" s="220">
        <v>24394</v>
      </c>
      <c r="R93" s="218">
        <v>27</v>
      </c>
    </row>
    <row r="94" spans="17:18">
      <c r="Q94" s="220">
        <v>24454</v>
      </c>
      <c r="R94" s="218">
        <v>26</v>
      </c>
    </row>
    <row r="95" spans="17:18">
      <c r="Q95" s="220">
        <v>24514</v>
      </c>
      <c r="R95" s="218">
        <v>25</v>
      </c>
    </row>
    <row r="96" spans="17:18">
      <c r="Q96" s="220">
        <v>24614</v>
      </c>
      <c r="R96" s="218">
        <v>24</v>
      </c>
    </row>
    <row r="97" spans="17:18">
      <c r="Q97" s="220">
        <v>24714</v>
      </c>
      <c r="R97" s="218">
        <v>23</v>
      </c>
    </row>
    <row r="98" spans="17:18">
      <c r="Q98" s="220">
        <v>24814</v>
      </c>
      <c r="R98" s="218">
        <v>22</v>
      </c>
    </row>
    <row r="99" spans="17:18">
      <c r="Q99" s="220">
        <v>24914</v>
      </c>
      <c r="R99" s="218">
        <v>21</v>
      </c>
    </row>
    <row r="100" spans="17:18">
      <c r="Q100" s="220">
        <v>25014</v>
      </c>
      <c r="R100" s="218">
        <v>20</v>
      </c>
    </row>
    <row r="101" spans="17:18">
      <c r="Q101" s="220">
        <v>25114</v>
      </c>
      <c r="R101" s="218">
        <v>19</v>
      </c>
    </row>
    <row r="102" spans="17:18">
      <c r="Q102" s="220">
        <v>25214</v>
      </c>
      <c r="R102" s="218">
        <v>18</v>
      </c>
    </row>
    <row r="103" spans="17:18">
      <c r="Q103" s="220">
        <v>25314</v>
      </c>
      <c r="R103" s="218">
        <v>17</v>
      </c>
    </row>
    <row r="104" spans="17:18">
      <c r="Q104" s="220">
        <v>25414</v>
      </c>
      <c r="R104" s="218">
        <v>16</v>
      </c>
    </row>
    <row r="105" spans="17:18">
      <c r="Q105" s="220">
        <v>25514</v>
      </c>
      <c r="R105" s="218">
        <v>15</v>
      </c>
    </row>
    <row r="106" spans="17:18">
      <c r="Q106" s="220">
        <v>25614</v>
      </c>
      <c r="R106" s="218">
        <v>14</v>
      </c>
    </row>
    <row r="107" spans="17:18">
      <c r="Q107" s="220">
        <v>25714</v>
      </c>
      <c r="R107" s="218">
        <v>13</v>
      </c>
    </row>
    <row r="108" spans="17:18">
      <c r="Q108" s="220">
        <v>25814</v>
      </c>
      <c r="R108" s="218">
        <v>12</v>
      </c>
    </row>
    <row r="109" spans="17:18">
      <c r="Q109" s="220">
        <v>25914</v>
      </c>
      <c r="R109" s="218">
        <v>11</v>
      </c>
    </row>
    <row r="110" spans="17:18">
      <c r="Q110" s="220">
        <v>30014</v>
      </c>
      <c r="R110" s="218">
        <v>10</v>
      </c>
    </row>
    <row r="111" spans="17:18">
      <c r="Q111" s="220">
        <v>30114</v>
      </c>
      <c r="R111" s="218">
        <v>9</v>
      </c>
    </row>
    <row r="112" spans="17:18">
      <c r="Q112" s="220">
        <v>30214</v>
      </c>
      <c r="R112" s="218">
        <v>8</v>
      </c>
    </row>
    <row r="113" spans="17:18">
      <c r="Q113" s="220">
        <v>30314</v>
      </c>
      <c r="R113" s="218">
        <v>7</v>
      </c>
    </row>
    <row r="114" spans="17:18">
      <c r="Q114" s="220">
        <v>30414</v>
      </c>
      <c r="R114" s="218">
        <v>6</v>
      </c>
    </row>
    <row r="115" spans="17:18">
      <c r="Q115" s="220">
        <v>30514</v>
      </c>
      <c r="R115" s="218">
        <v>5</v>
      </c>
    </row>
    <row r="116" spans="17:18">
      <c r="Q116" s="220">
        <v>30614</v>
      </c>
      <c r="R116" s="218">
        <v>4</v>
      </c>
    </row>
    <row r="117" spans="17:18">
      <c r="Q117" s="220">
        <v>30714</v>
      </c>
      <c r="R117" s="218">
        <v>3</v>
      </c>
    </row>
    <row r="118" spans="17:18">
      <c r="Q118" s="220">
        <v>30814</v>
      </c>
      <c r="R118" s="218">
        <v>2</v>
      </c>
    </row>
    <row r="119" spans="17:18">
      <c r="Q119" s="220">
        <v>30914</v>
      </c>
      <c r="R119" s="218">
        <v>1</v>
      </c>
    </row>
  </sheetData>
  <mergeCells count="7">
    <mergeCell ref="A4:D4"/>
    <mergeCell ref="E4:F4"/>
    <mergeCell ref="A1:M1"/>
    <mergeCell ref="A2:M2"/>
    <mergeCell ref="A3:D3"/>
    <mergeCell ref="E3:F3"/>
    <mergeCell ref="G3:K3"/>
  </mergeCells>
  <printOptions horizontalCentered="1"/>
  <pageMargins left="0.27559055118110237" right="0.19685039370078741" top="0.51181102362204722" bottom="0.35433070866141736" header="0.39370078740157483" footer="0.27559055118110237"/>
  <pageSetup paperSize="9" scale="4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dimension ref="A1:F537"/>
  <sheetViews>
    <sheetView view="pageBreakPreview" zoomScale="60" zoomScaleNormal="100" workbookViewId="0">
      <selection activeCell="N28" sqref="N28"/>
    </sheetView>
  </sheetViews>
  <sheetFormatPr defaultRowHeight="18"/>
  <cols>
    <col min="1" max="1" width="8.28515625" style="342" customWidth="1"/>
    <col min="2" max="2" width="51.85546875" style="343" bestFit="1" customWidth="1"/>
    <col min="3" max="3" width="17.28515625" style="342" customWidth="1"/>
    <col min="4" max="4" width="34.7109375" style="343" bestFit="1" customWidth="1"/>
    <col min="5" max="5" width="16" style="343" bestFit="1" customWidth="1"/>
    <col min="6" max="6" width="13.28515625" style="343" customWidth="1"/>
  </cols>
  <sheetData>
    <row r="1" spans="1:6" ht="20.25">
      <c r="A1" s="622" t="s">
        <v>1114</v>
      </c>
      <c r="B1" s="622"/>
      <c r="C1" s="622"/>
      <c r="D1" s="622"/>
      <c r="E1" s="622"/>
      <c r="F1" s="622"/>
    </row>
    <row r="2" spans="1:6" s="338" customFormat="1" ht="36.75" customHeight="1">
      <c r="A2" s="337" t="s">
        <v>5</v>
      </c>
      <c r="B2" s="337" t="s">
        <v>1115</v>
      </c>
      <c r="C2" s="337" t="s">
        <v>1116</v>
      </c>
      <c r="D2" s="337" t="s">
        <v>1117</v>
      </c>
      <c r="E2" s="337" t="s">
        <v>1118</v>
      </c>
      <c r="F2" s="337" t="s">
        <v>1119</v>
      </c>
    </row>
    <row r="3" spans="1:6" ht="20.25">
      <c r="A3" s="339">
        <v>1</v>
      </c>
      <c r="B3" s="344" t="s">
        <v>1088</v>
      </c>
      <c r="C3" s="340" t="s">
        <v>1120</v>
      </c>
      <c r="D3" s="341"/>
      <c r="E3" s="341"/>
      <c r="F3" s="341"/>
    </row>
    <row r="4" spans="1:6" ht="20.25">
      <c r="A4" s="339">
        <v>2</v>
      </c>
      <c r="B4" s="344" t="s">
        <v>1089</v>
      </c>
      <c r="C4" s="340" t="s">
        <v>1121</v>
      </c>
      <c r="D4" s="341"/>
      <c r="E4" s="341"/>
      <c r="F4" s="341"/>
    </row>
    <row r="5" spans="1:6" ht="20.25">
      <c r="A5" s="339">
        <v>3</v>
      </c>
      <c r="B5" s="344" t="s">
        <v>1090</v>
      </c>
      <c r="C5" s="340" t="s">
        <v>1122</v>
      </c>
      <c r="D5" s="341"/>
      <c r="E5" s="341"/>
      <c r="F5" s="341"/>
    </row>
    <row r="6" spans="1:6" ht="20.25">
      <c r="A6" s="339">
        <v>4</v>
      </c>
      <c r="B6" s="344" t="s">
        <v>1091</v>
      </c>
      <c r="C6" s="340" t="s">
        <v>1123</v>
      </c>
      <c r="D6" s="341"/>
      <c r="E6" s="341"/>
      <c r="F6" s="341"/>
    </row>
    <row r="7" spans="1:6" ht="20.25">
      <c r="A7" s="339">
        <v>5</v>
      </c>
      <c r="B7" s="344" t="s">
        <v>1092</v>
      </c>
      <c r="C7" s="340" t="s">
        <v>1124</v>
      </c>
      <c r="D7" s="341"/>
      <c r="E7" s="341"/>
      <c r="F7" s="341"/>
    </row>
    <row r="8" spans="1:6" ht="20.25">
      <c r="A8" s="339">
        <v>6</v>
      </c>
      <c r="B8" s="344" t="s">
        <v>1093</v>
      </c>
      <c r="C8" s="340" t="s">
        <v>1125</v>
      </c>
      <c r="D8" s="341"/>
      <c r="E8" s="341"/>
      <c r="F8" s="341"/>
    </row>
    <row r="9" spans="1:6" ht="20.25">
      <c r="A9" s="339">
        <v>7</v>
      </c>
      <c r="B9" s="344" t="s">
        <v>1094</v>
      </c>
      <c r="C9" s="340" t="s">
        <v>1126</v>
      </c>
      <c r="D9" s="341"/>
      <c r="E9" s="341"/>
      <c r="F9" s="341"/>
    </row>
    <row r="10" spans="1:6" ht="20.25">
      <c r="A10" s="339">
        <v>8</v>
      </c>
      <c r="B10" s="344" t="s">
        <v>1095</v>
      </c>
      <c r="C10" s="340" t="s">
        <v>1127</v>
      </c>
      <c r="D10" s="341"/>
      <c r="E10" s="341"/>
      <c r="F10" s="341"/>
    </row>
    <row r="11" spans="1:6" ht="20.25">
      <c r="A11" s="339">
        <v>9</v>
      </c>
      <c r="B11" s="344" t="s">
        <v>1096</v>
      </c>
      <c r="C11" s="340" t="s">
        <v>1128</v>
      </c>
      <c r="D11" s="341"/>
      <c r="E11" s="341"/>
      <c r="F11" s="341"/>
    </row>
    <row r="12" spans="1:6" ht="20.25">
      <c r="A12" s="339">
        <v>10</v>
      </c>
      <c r="B12" s="344" t="s">
        <v>1097</v>
      </c>
      <c r="C12" s="340" t="s">
        <v>1129</v>
      </c>
      <c r="D12" s="341"/>
      <c r="E12" s="341"/>
      <c r="F12" s="341"/>
    </row>
    <row r="13" spans="1:6" ht="20.25">
      <c r="A13" s="339">
        <v>11</v>
      </c>
      <c r="B13" s="344" t="s">
        <v>1098</v>
      </c>
      <c r="C13" s="340" t="s">
        <v>1130</v>
      </c>
      <c r="D13" s="341"/>
      <c r="E13" s="341"/>
      <c r="F13" s="341"/>
    </row>
    <row r="14" spans="1:6" ht="20.25">
      <c r="A14" s="339">
        <v>12</v>
      </c>
      <c r="B14" s="344" t="s">
        <v>1099</v>
      </c>
      <c r="C14" s="340" t="s">
        <v>1131</v>
      </c>
      <c r="D14" s="341"/>
      <c r="E14" s="341"/>
      <c r="F14" s="341"/>
    </row>
    <row r="15" spans="1:6" ht="20.25">
      <c r="A15" s="339">
        <v>13</v>
      </c>
      <c r="B15" s="344" t="s">
        <v>1100</v>
      </c>
      <c r="C15" s="340" t="s">
        <v>1132</v>
      </c>
      <c r="D15" s="341"/>
      <c r="E15" s="341"/>
      <c r="F15" s="341"/>
    </row>
    <row r="16" spans="1:6" ht="20.25">
      <c r="A16" s="339">
        <v>14</v>
      </c>
      <c r="B16" s="344" t="s">
        <v>1101</v>
      </c>
      <c r="C16" s="340" t="s">
        <v>1133</v>
      </c>
      <c r="D16" s="341"/>
      <c r="E16" s="341"/>
      <c r="F16" s="341"/>
    </row>
    <row r="17" spans="1:6" ht="20.25">
      <c r="A17" s="339">
        <v>15</v>
      </c>
      <c r="B17" s="344" t="s">
        <v>1102</v>
      </c>
      <c r="C17" s="340" t="s">
        <v>1134</v>
      </c>
      <c r="D17" s="341"/>
      <c r="E17" s="341"/>
      <c r="F17" s="341"/>
    </row>
    <row r="18" spans="1:6" ht="20.25">
      <c r="A18" s="339">
        <v>16</v>
      </c>
      <c r="B18" s="344" t="s">
        <v>1103</v>
      </c>
      <c r="C18" s="340">
        <v>120</v>
      </c>
      <c r="D18" s="341"/>
      <c r="E18" s="341"/>
      <c r="F18" s="341"/>
    </row>
    <row r="19" spans="1:6" ht="20.25">
      <c r="A19" s="339">
        <v>17</v>
      </c>
      <c r="B19" s="344" t="s">
        <v>1104</v>
      </c>
      <c r="C19" s="340" t="s">
        <v>1135</v>
      </c>
      <c r="D19" s="341"/>
      <c r="E19" s="341"/>
      <c r="F19" s="341"/>
    </row>
    <row r="20" spans="1:6" ht="20.25">
      <c r="A20" s="339">
        <v>18</v>
      </c>
      <c r="B20" s="344" t="s">
        <v>1105</v>
      </c>
      <c r="C20" s="340" t="s">
        <v>1136</v>
      </c>
      <c r="D20" s="341"/>
      <c r="E20" s="341"/>
      <c r="F20" s="341"/>
    </row>
    <row r="21" spans="1:6" ht="20.25">
      <c r="A21" s="339">
        <v>19</v>
      </c>
      <c r="B21" s="344" t="s">
        <v>1106</v>
      </c>
      <c r="C21" s="340" t="s">
        <v>1137</v>
      </c>
      <c r="D21" s="341"/>
      <c r="E21" s="341"/>
      <c r="F21" s="341"/>
    </row>
    <row r="22" spans="1:6" ht="20.25">
      <c r="A22" s="339">
        <v>20</v>
      </c>
      <c r="B22" s="344" t="s">
        <v>1107</v>
      </c>
      <c r="C22" s="340" t="s">
        <v>1138</v>
      </c>
      <c r="D22" s="341"/>
      <c r="E22" s="341"/>
      <c r="F22" s="341"/>
    </row>
    <row r="23" spans="1:6" ht="20.25">
      <c r="A23" s="339">
        <v>21</v>
      </c>
      <c r="B23" s="344" t="s">
        <v>1108</v>
      </c>
      <c r="C23" s="340" t="s">
        <v>1139</v>
      </c>
      <c r="D23" s="341"/>
      <c r="E23" s="341"/>
      <c r="F23" s="341"/>
    </row>
    <row r="24" spans="1:6" ht="20.25">
      <c r="A24" s="339">
        <v>22</v>
      </c>
      <c r="B24" s="344" t="s">
        <v>1109</v>
      </c>
      <c r="C24" s="340" t="s">
        <v>1140</v>
      </c>
      <c r="D24" s="341"/>
      <c r="E24" s="341"/>
      <c r="F24" s="341"/>
    </row>
    <row r="25" spans="1:6" ht="20.25">
      <c r="A25" s="339">
        <v>23</v>
      </c>
      <c r="B25" s="344" t="s">
        <v>1110</v>
      </c>
      <c r="C25" s="340" t="s">
        <v>1141</v>
      </c>
      <c r="D25" s="341"/>
      <c r="E25" s="341"/>
      <c r="F25" s="341"/>
    </row>
    <row r="26" spans="1:6" ht="20.25">
      <c r="A26" s="339">
        <v>24</v>
      </c>
      <c r="B26" s="344" t="s">
        <v>1111</v>
      </c>
      <c r="C26" s="340" t="s">
        <v>1142</v>
      </c>
      <c r="D26" s="341"/>
      <c r="E26" s="341"/>
      <c r="F26" s="341"/>
    </row>
    <row r="27" spans="1:6" ht="20.25">
      <c r="A27" s="339">
        <v>25</v>
      </c>
      <c r="B27" s="344" t="s">
        <v>1112</v>
      </c>
      <c r="C27" s="340" t="s">
        <v>1143</v>
      </c>
      <c r="D27" s="341"/>
      <c r="E27" s="341"/>
      <c r="F27" s="341"/>
    </row>
    <row r="28" spans="1:6" ht="20.25">
      <c r="A28" s="339">
        <v>26</v>
      </c>
      <c r="B28" s="344" t="s">
        <v>1113</v>
      </c>
      <c r="C28" s="340" t="s">
        <v>1144</v>
      </c>
      <c r="D28" s="341"/>
      <c r="E28" s="341"/>
      <c r="F28" s="341"/>
    </row>
    <row r="29" spans="1:6">
      <c r="B29"/>
    </row>
    <row r="30" spans="1:6" ht="23.25">
      <c r="B30"/>
      <c r="C30" s="345" t="s">
        <v>1145</v>
      </c>
      <c r="D30" s="346" t="s">
        <v>1146</v>
      </c>
    </row>
    <row r="31" spans="1:6">
      <c r="B31"/>
    </row>
    <row r="32" spans="1:6">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sheetData>
  <mergeCells count="1">
    <mergeCell ref="A1:F1"/>
  </mergeCells>
  <printOptions horizontalCentered="1" verticalCentered="1"/>
  <pageMargins left="0.31496062992125984" right="0.31496062992125984" top="0.35433070866141736" bottom="0.35433070866141736" header="0.31496062992125984" footer="0.31496062992125984"/>
  <pageSetup paperSize="9" scale="95" orientation="landscape" horizontalDpi="300" verticalDpi="300" r:id="rId1"/>
</worksheet>
</file>

<file path=xl/worksheets/sheet45.xml><?xml version="1.0" encoding="utf-8"?>
<worksheet xmlns="http://schemas.openxmlformats.org/spreadsheetml/2006/main" xmlns:r="http://schemas.openxmlformats.org/officeDocument/2006/relationships">
  <dimension ref="A1:E20"/>
  <sheetViews>
    <sheetView workbookViewId="0">
      <selection activeCell="J11" sqref="J11"/>
    </sheetView>
  </sheetViews>
  <sheetFormatPr defaultRowHeight="14.25"/>
  <cols>
    <col min="1" max="1" width="21.5703125" style="298" bestFit="1" customWidth="1"/>
    <col min="2" max="2" width="23" style="298" bestFit="1" customWidth="1"/>
    <col min="3" max="3" width="12" style="298" bestFit="1" customWidth="1"/>
    <col min="4" max="4" width="19.85546875" style="298" bestFit="1" customWidth="1"/>
    <col min="5" max="5" width="16.5703125" style="298" bestFit="1" customWidth="1"/>
  </cols>
  <sheetData>
    <row r="1" spans="1:5" ht="24" thickBot="1">
      <c r="A1" s="623" t="s">
        <v>803</v>
      </c>
      <c r="B1" s="623"/>
      <c r="C1" s="623"/>
      <c r="D1" s="623"/>
      <c r="E1" s="623"/>
    </row>
    <row r="2" spans="1:5" ht="15" thickBot="1">
      <c r="A2" s="303" t="s">
        <v>10</v>
      </c>
      <c r="B2" s="304" t="s">
        <v>25</v>
      </c>
      <c r="C2" s="304" t="s">
        <v>758</v>
      </c>
      <c r="D2" s="304" t="s">
        <v>759</v>
      </c>
      <c r="E2" s="304" t="s">
        <v>760</v>
      </c>
    </row>
    <row r="3" spans="1:5" ht="15.75" thickBot="1">
      <c r="A3" s="299" t="s">
        <v>171</v>
      </c>
      <c r="B3" s="300" t="s">
        <v>761</v>
      </c>
      <c r="C3" s="301">
        <v>11.74</v>
      </c>
      <c r="D3" s="300" t="s">
        <v>762</v>
      </c>
      <c r="E3" s="300" t="s">
        <v>763</v>
      </c>
    </row>
    <row r="4" spans="1:5" ht="15.75" thickBot="1">
      <c r="A4" s="299" t="s">
        <v>221</v>
      </c>
      <c r="B4" s="300" t="s">
        <v>764</v>
      </c>
      <c r="C4" s="301">
        <v>23.67</v>
      </c>
      <c r="D4" s="300" t="s">
        <v>765</v>
      </c>
      <c r="E4" s="300" t="s">
        <v>766</v>
      </c>
    </row>
    <row r="5" spans="1:5" ht="15.75" thickBot="1">
      <c r="A5" s="299" t="s">
        <v>217</v>
      </c>
      <c r="B5" s="300" t="s">
        <v>767</v>
      </c>
      <c r="C5" s="301">
        <v>52.93</v>
      </c>
      <c r="D5" s="300" t="s">
        <v>802</v>
      </c>
      <c r="E5" s="300" t="s">
        <v>768</v>
      </c>
    </row>
    <row r="6" spans="1:5" ht="15.75" thickBot="1">
      <c r="A6" s="299" t="s">
        <v>173</v>
      </c>
      <c r="B6" s="300" t="s">
        <v>769</v>
      </c>
      <c r="C6" s="302">
        <v>31838</v>
      </c>
      <c r="D6" s="300" t="s">
        <v>762</v>
      </c>
      <c r="E6" s="300" t="s">
        <v>768</v>
      </c>
    </row>
    <row r="7" spans="1:5" ht="15.75" thickBot="1">
      <c r="A7" s="299" t="s">
        <v>209</v>
      </c>
      <c r="B7" s="300" t="s">
        <v>770</v>
      </c>
      <c r="C7" s="301" t="s">
        <v>771</v>
      </c>
      <c r="D7" s="300" t="s">
        <v>772</v>
      </c>
      <c r="E7" s="300" t="s">
        <v>773</v>
      </c>
    </row>
    <row r="8" spans="1:5" ht="15.75" thickBot="1">
      <c r="A8" s="299" t="s">
        <v>275</v>
      </c>
      <c r="B8" s="300" t="s">
        <v>774</v>
      </c>
      <c r="C8" s="301" t="s">
        <v>775</v>
      </c>
      <c r="D8" s="300" t="s">
        <v>776</v>
      </c>
      <c r="E8" s="300" t="s">
        <v>777</v>
      </c>
    </row>
    <row r="9" spans="1:5" ht="15.75" thickBot="1">
      <c r="A9" s="299" t="s">
        <v>208</v>
      </c>
      <c r="B9" s="300" t="s">
        <v>778</v>
      </c>
      <c r="C9" s="301">
        <v>13.63</v>
      </c>
      <c r="D9" s="300" t="s">
        <v>779</v>
      </c>
      <c r="E9" s="300" t="s">
        <v>780</v>
      </c>
    </row>
    <row r="10" spans="1:5" ht="15.75" thickBot="1">
      <c r="A10" s="299" t="s">
        <v>274</v>
      </c>
      <c r="B10" s="300" t="s">
        <v>764</v>
      </c>
      <c r="C10" s="301">
        <v>57.09</v>
      </c>
      <c r="D10" s="300" t="s">
        <v>765</v>
      </c>
      <c r="E10" s="300" t="s">
        <v>768</v>
      </c>
    </row>
    <row r="11" spans="1:5" ht="15.75" thickBot="1">
      <c r="A11" s="299" t="s">
        <v>272</v>
      </c>
      <c r="B11" s="300" t="s">
        <v>781</v>
      </c>
      <c r="C11" s="301">
        <v>46.35</v>
      </c>
      <c r="D11" s="300" t="s">
        <v>765</v>
      </c>
      <c r="E11" s="300" t="s">
        <v>782</v>
      </c>
    </row>
    <row r="12" spans="1:5" ht="15.75" thickBot="1">
      <c r="A12" s="299" t="s">
        <v>273</v>
      </c>
      <c r="B12" s="300" t="s">
        <v>783</v>
      </c>
      <c r="C12" s="301" t="s">
        <v>784</v>
      </c>
      <c r="D12" s="300" t="s">
        <v>762</v>
      </c>
      <c r="E12" s="300" t="s">
        <v>782</v>
      </c>
    </row>
    <row r="13" spans="1:5" ht="15.75" thickBot="1">
      <c r="A13" s="299" t="s">
        <v>174</v>
      </c>
      <c r="B13" s="300" t="s">
        <v>785</v>
      </c>
      <c r="C13" s="301">
        <v>6.46</v>
      </c>
      <c r="D13" s="300" t="s">
        <v>765</v>
      </c>
      <c r="E13" s="300" t="s">
        <v>766</v>
      </c>
    </row>
    <row r="14" spans="1:5" ht="15.75" thickBot="1">
      <c r="A14" s="299" t="s">
        <v>444</v>
      </c>
      <c r="B14" s="300" t="s">
        <v>786</v>
      </c>
      <c r="C14" s="301">
        <v>13.42</v>
      </c>
      <c r="D14" s="300" t="s">
        <v>779</v>
      </c>
      <c r="E14" s="300" t="s">
        <v>766</v>
      </c>
    </row>
    <row r="15" spans="1:5" ht="15.75" thickBot="1">
      <c r="A15" s="299" t="s">
        <v>172</v>
      </c>
      <c r="B15" s="300" t="s">
        <v>787</v>
      </c>
      <c r="C15" s="301">
        <v>1.89</v>
      </c>
      <c r="D15" s="301" t="s">
        <v>788</v>
      </c>
      <c r="E15" s="305">
        <v>2001</v>
      </c>
    </row>
    <row r="16" spans="1:5" ht="15.75" thickBot="1">
      <c r="A16" s="299" t="s">
        <v>218</v>
      </c>
      <c r="B16" s="300" t="s">
        <v>789</v>
      </c>
      <c r="C16" s="301">
        <v>4.05</v>
      </c>
      <c r="D16" s="300" t="s">
        <v>790</v>
      </c>
      <c r="E16" s="300" t="s">
        <v>791</v>
      </c>
    </row>
    <row r="17" spans="1:5" ht="15.75" thickBot="1">
      <c r="A17" s="299" t="s">
        <v>210</v>
      </c>
      <c r="B17" s="300" t="s">
        <v>792</v>
      </c>
      <c r="C17" s="301">
        <v>16.579999999999998</v>
      </c>
      <c r="D17" s="300" t="s">
        <v>793</v>
      </c>
      <c r="E17" s="300" t="s">
        <v>794</v>
      </c>
    </row>
    <row r="18" spans="1:5" ht="15.75" thickBot="1">
      <c r="A18" s="299" t="s">
        <v>211</v>
      </c>
      <c r="B18" s="300" t="s">
        <v>795</v>
      </c>
      <c r="C18" s="301">
        <v>55.96</v>
      </c>
      <c r="D18" s="300" t="s">
        <v>796</v>
      </c>
      <c r="E18" s="300" t="s">
        <v>797</v>
      </c>
    </row>
    <row r="19" spans="1:5" ht="15.75" thickBot="1">
      <c r="A19" s="299" t="s">
        <v>212</v>
      </c>
      <c r="B19" s="300" t="s">
        <v>798</v>
      </c>
      <c r="C19" s="301">
        <v>53.3</v>
      </c>
      <c r="D19" s="300" t="s">
        <v>799</v>
      </c>
      <c r="E19" s="300" t="s">
        <v>791</v>
      </c>
    </row>
    <row r="20" spans="1:5" ht="15.75" thickBot="1">
      <c r="A20" s="299" t="s">
        <v>271</v>
      </c>
      <c r="B20" s="300" t="s">
        <v>800</v>
      </c>
      <c r="C20" s="301">
        <v>70.3</v>
      </c>
      <c r="D20" s="300" t="s">
        <v>801</v>
      </c>
      <c r="E20" s="300" t="s">
        <v>791</v>
      </c>
    </row>
  </sheetData>
  <mergeCells count="1">
    <mergeCell ref="A1:E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theme="9" tint="-0.249977111117893"/>
  </sheetPr>
  <dimension ref="A1:U91"/>
  <sheetViews>
    <sheetView view="pageBreakPreview" zoomScale="90" zoomScaleNormal="100" zoomScaleSheetLayoutView="90" workbookViewId="0">
      <selection activeCell="C36" sqref="C36"/>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4.28515625" style="22"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632</v>
      </c>
      <c r="E3" s="559"/>
      <c r="F3" s="560" t="s">
        <v>304</v>
      </c>
      <c r="G3" s="560"/>
      <c r="H3" s="561" t="str">
        <f>'YARIŞMA PROGRAMI'!E9</f>
        <v>11,25-Nora GÜNER</v>
      </c>
      <c r="I3" s="561"/>
      <c r="J3" s="561"/>
      <c r="K3" s="561"/>
      <c r="L3" s="561"/>
      <c r="M3" s="296" t="s">
        <v>303</v>
      </c>
      <c r="N3" s="562" t="str">
        <f>'YARIŞMA PROGRAMI'!F9</f>
        <v>11.74-BURCU ŞENTÜRK</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PROGRAMI'!B9</f>
        <v>09 Mayıs 2015 - 09.45</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633</v>
      </c>
      <c r="J6" s="231"/>
      <c r="K6" s="231"/>
      <c r="L6" s="231"/>
      <c r="M6" s="234" t="s">
        <v>226</v>
      </c>
      <c r="N6" s="235"/>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c r="C8" s="111"/>
      <c r="D8" s="262"/>
      <c r="E8" s="171"/>
      <c r="F8" s="112"/>
      <c r="G8" s="238"/>
      <c r="H8" s="21"/>
      <c r="I8" s="66">
        <v>1</v>
      </c>
      <c r="J8" s="200" t="s">
        <v>452</v>
      </c>
      <c r="K8" s="238">
        <f>IF(ISERROR(VLOOKUP(J8,'KAYIT LİSTESİ'!$B$4:$H$904,2,0)),"",(VLOOKUP(J8,'KAYIT LİSTESİ'!$B$4:$H$904,2,0)))</f>
        <v>106</v>
      </c>
      <c r="L8" s="111">
        <f>IF(ISERROR(VLOOKUP(J8,'KAYIT LİSTESİ'!$B$4:$H$904,4,0)),"",(VLOOKUP(J8,'KAYIT LİSTESİ'!$B$4:$H$904,4,0)))</f>
        <v>35107</v>
      </c>
      <c r="M8" s="201" t="str">
        <f>IF(ISERROR(VLOOKUP(J8,'KAYIT LİSTESİ'!$B$4:$H$904,5,0)),"",(VLOOKUP(J8,'KAYIT LİSTESİ'!$B$4:$H$904,5,0)))</f>
        <v>TÜLAY OKURLU</v>
      </c>
      <c r="N8" s="201" t="str">
        <f>IF(ISERROR(VLOOKUP(J8,'KAYIT LİSTESİ'!$B$4:$H$904,6,0)),"",(VLOOKUP(J8,'KAYIT LİSTESİ'!$B$4:$H$904,6,0)))</f>
        <v>ARDAHAN-ARDAHAN ÜNİVERSİTESİ</v>
      </c>
      <c r="O8" s="112"/>
      <c r="P8" s="260"/>
      <c r="T8" s="217">
        <v>1174</v>
      </c>
      <c r="U8" s="218">
        <v>93</v>
      </c>
    </row>
    <row r="9" spans="1:21" s="18" customFormat="1" ht="39.75" customHeight="1">
      <c r="A9" s="66">
        <v>2</v>
      </c>
      <c r="B9" s="261"/>
      <c r="C9" s="111"/>
      <c r="D9" s="262"/>
      <c r="E9" s="171"/>
      <c r="F9" s="112"/>
      <c r="G9" s="238"/>
      <c r="H9" s="21"/>
      <c r="I9" s="66">
        <v>2</v>
      </c>
      <c r="J9" s="200" t="s">
        <v>453</v>
      </c>
      <c r="K9" s="238">
        <f>IF(ISERROR(VLOOKUP(J9,'KAYIT LİSTESİ'!$B$4:$H$904,2,0)),"",(VLOOKUP(J9,'KAYIT LİSTESİ'!$B$4:$H$904,2,0)))</f>
        <v>157</v>
      </c>
      <c r="L9" s="111">
        <f>IF(ISERROR(VLOOKUP(J9,'KAYIT LİSTESİ'!$B$4:$H$904,4,0)),"",(VLOOKUP(J9,'KAYIT LİSTESİ'!$B$4:$H$904,4,0)))</f>
        <v>34403</v>
      </c>
      <c r="M9" s="201" t="str">
        <f>IF(ISERROR(VLOOKUP(J9,'KAYIT LİSTESİ'!$B$4:$H$904,5,0)),"",(VLOOKUP(J9,'KAYIT LİSTESİ'!$B$4:$H$904,5,0)))</f>
        <v>NESRİN KEZİK</v>
      </c>
      <c r="N9" s="201" t="str">
        <f>IF(ISERROR(VLOOKUP(J9,'KAYIT LİSTESİ'!$B$4:$H$904,6,0)),"",(VLOOKUP(J9,'KAYIT LİSTESİ'!$B$4:$H$904,6,0)))</f>
        <v>ERZİNCAN-ERZİNCAN ÜNİVERSİTESİ</v>
      </c>
      <c r="O9" s="112"/>
      <c r="P9" s="260"/>
      <c r="T9" s="217">
        <v>1176</v>
      </c>
      <c r="U9" s="218">
        <v>92</v>
      </c>
    </row>
    <row r="10" spans="1:21" s="18" customFormat="1" ht="39.75" customHeight="1">
      <c r="A10" s="66">
        <v>3</v>
      </c>
      <c r="B10" s="261"/>
      <c r="C10" s="111"/>
      <c r="D10" s="262"/>
      <c r="E10" s="171"/>
      <c r="F10" s="112"/>
      <c r="G10" s="238"/>
      <c r="H10" s="21"/>
      <c r="I10" s="66">
        <v>3</v>
      </c>
      <c r="J10" s="200" t="s">
        <v>454</v>
      </c>
      <c r="K10" s="238">
        <f>IF(ISERROR(VLOOKUP(J10,'KAYIT LİSTESİ'!$B$4:$H$904,2,0)),"",(VLOOKUP(J10,'KAYIT LİSTESİ'!$B$4:$H$904,2,0)))</f>
        <v>184</v>
      </c>
      <c r="L10" s="111">
        <f>IF(ISERROR(VLOOKUP(J10,'KAYIT LİSTESİ'!$B$4:$H$904,4,0)),"",(VLOOKUP(J10,'KAYIT LİSTESİ'!$B$4:$H$904,4,0)))</f>
        <v>34363</v>
      </c>
      <c r="M10" s="201" t="str">
        <f>IF(ISERROR(VLOOKUP(J10,'KAYIT LİSTESİ'!$B$4:$H$904,5,0)),"",(VLOOKUP(J10,'KAYIT LİSTESİ'!$B$4:$H$904,5,0)))</f>
        <v>BURCU ÖZTÜRK</v>
      </c>
      <c r="N10" s="201" t="str">
        <f>IF(ISERROR(VLOOKUP(J10,'KAYIT LİSTESİ'!$B$4:$H$904,6,0)),"",(VLOOKUP(J10,'KAYIT LİSTESİ'!$B$4:$H$904,6,0)))</f>
        <v>İSTANBUL-KADİR HAS ÜNİVERSİTESİ</v>
      </c>
      <c r="O10" s="112"/>
      <c r="P10" s="260"/>
      <c r="T10" s="217">
        <v>1178</v>
      </c>
      <c r="U10" s="218">
        <v>91</v>
      </c>
    </row>
    <row r="11" spans="1:21" s="18" customFormat="1" ht="39.75" customHeight="1">
      <c r="A11" s="66">
        <v>4</v>
      </c>
      <c r="B11" s="261"/>
      <c r="C11" s="111"/>
      <c r="D11" s="262"/>
      <c r="E11" s="171"/>
      <c r="F11" s="112"/>
      <c r="G11" s="238"/>
      <c r="H11" s="21"/>
      <c r="I11" s="66">
        <v>4</v>
      </c>
      <c r="J11" s="200" t="s">
        <v>455</v>
      </c>
      <c r="K11" s="238">
        <f>IF(ISERROR(VLOOKUP(J11,'KAYIT LİSTESİ'!$B$4:$H$904,2,0)),"",(VLOOKUP(J11,'KAYIT LİSTESİ'!$B$4:$H$904,2,0)))</f>
        <v>275</v>
      </c>
      <c r="L11" s="111">
        <f>IF(ISERROR(VLOOKUP(J11,'KAYIT LİSTESİ'!$B$4:$H$904,4,0)),"",(VLOOKUP(J11,'KAYIT LİSTESİ'!$B$4:$H$904,4,0)))</f>
        <v>33974</v>
      </c>
      <c r="M11" s="201" t="str">
        <f>IF(ISERROR(VLOOKUP(J11,'KAYIT LİSTESİ'!$B$4:$H$904,5,0)),"",(VLOOKUP(J11,'KAYIT LİSTESİ'!$B$4:$H$904,5,0)))</f>
        <v>EZGİ SAYİR</v>
      </c>
      <c r="N11" s="201" t="str">
        <f>IF(ISERROR(VLOOKUP(J11,'KAYIT LİSTESİ'!$B$4:$H$904,6,0)),"",(VLOOKUP(J11,'KAYIT LİSTESİ'!$B$4:$H$904,6,0)))</f>
        <v>SAMSUN-SAMSUN 19 MAYIS ÜNİVERSİTESİ</v>
      </c>
      <c r="O11" s="112"/>
      <c r="P11" s="260"/>
      <c r="T11" s="217">
        <v>1180</v>
      </c>
      <c r="U11" s="218">
        <v>90</v>
      </c>
    </row>
    <row r="12" spans="1:21" s="18" customFormat="1" ht="39.75" customHeight="1">
      <c r="A12" s="66">
        <v>5</v>
      </c>
      <c r="B12" s="261"/>
      <c r="C12" s="111"/>
      <c r="D12" s="262"/>
      <c r="E12" s="171"/>
      <c r="F12" s="112"/>
      <c r="G12" s="238"/>
      <c r="H12" s="21"/>
      <c r="I12" s="66">
        <v>5</v>
      </c>
      <c r="J12" s="200" t="s">
        <v>456</v>
      </c>
      <c r="K12" s="238">
        <f>IF(ISERROR(VLOOKUP(J12,'KAYIT LİSTESİ'!$B$4:$H$904,2,0)),"",(VLOOKUP(J12,'KAYIT LİSTESİ'!$B$4:$H$904,2,0)))</f>
        <v>255</v>
      </c>
      <c r="L12" s="111">
        <f>IF(ISERROR(VLOOKUP(J12,'KAYIT LİSTESİ'!$B$4:$H$904,4,0)),"",(VLOOKUP(J12,'KAYIT LİSTESİ'!$B$4:$H$904,4,0)))</f>
        <v>33097</v>
      </c>
      <c r="M12" s="201" t="str">
        <f>IF(ISERROR(VLOOKUP(J12,'KAYIT LİSTESİ'!$B$4:$H$904,5,0)),"",(VLOOKUP(J12,'KAYIT LİSTESİ'!$B$4:$H$904,5,0)))</f>
        <v>FİLİZ KAYDU</v>
      </c>
      <c r="N12" s="201" t="str">
        <f>IF(ISERROR(VLOOKUP(J12,'KAYIT LİSTESİ'!$B$4:$H$904,6,0)),"",(VLOOKUP(J12,'KAYIT LİSTESİ'!$B$4:$H$904,6,0)))</f>
        <v>DİYARBAKIR-DİCLE ÜNİVERSİTESİ</v>
      </c>
      <c r="O12" s="112"/>
      <c r="P12" s="260"/>
      <c r="T12" s="217">
        <v>1182</v>
      </c>
      <c r="U12" s="218">
        <v>89</v>
      </c>
    </row>
    <row r="13" spans="1:21" s="18" customFormat="1" ht="39.75" customHeight="1">
      <c r="A13" s="66">
        <v>6</v>
      </c>
      <c r="B13" s="261"/>
      <c r="C13" s="111"/>
      <c r="D13" s="262"/>
      <c r="E13" s="171"/>
      <c r="F13" s="112"/>
      <c r="G13" s="238"/>
      <c r="H13" s="21"/>
      <c r="I13" s="66">
        <v>6</v>
      </c>
      <c r="J13" s="200" t="s">
        <v>457</v>
      </c>
      <c r="K13" s="238">
        <f>IF(ISERROR(VLOOKUP(J13,'KAYIT LİSTESİ'!$B$4:$H$904,2,0)),"",(VLOOKUP(J13,'KAYIT LİSTESİ'!$B$4:$H$904,2,0)))</f>
        <v>32</v>
      </c>
      <c r="L13" s="111">
        <f>IF(ISERROR(VLOOKUP(J13,'KAYIT LİSTESİ'!$B$4:$H$904,4,0)),"",(VLOOKUP(J13,'KAYIT LİSTESİ'!$B$4:$H$904,4,0)))</f>
        <v>33646</v>
      </c>
      <c r="M13" s="201" t="str">
        <f>IF(ISERROR(VLOOKUP(J13,'KAYIT LİSTESİ'!$B$4:$H$904,5,0)),"",(VLOOKUP(J13,'KAYIT LİSTESİ'!$B$4:$H$904,5,0)))</f>
        <v>GÖZDE ALTINSARI</v>
      </c>
      <c r="N13" s="201" t="str">
        <f>IF(ISERROR(VLOOKUP(J13,'KAYIT LİSTESİ'!$B$4:$H$904,6,0)),"",(VLOOKUP(J13,'KAYIT LİSTESİ'!$B$4:$H$904,6,0)))</f>
        <v>BURSA-ULUDAĞ ÜNİVERSİTESİ FERDİ</v>
      </c>
      <c r="O13" s="112"/>
      <c r="P13" s="260"/>
      <c r="T13" s="217">
        <v>1184</v>
      </c>
      <c r="U13" s="218">
        <v>88</v>
      </c>
    </row>
    <row r="14" spans="1:21" s="18" customFormat="1" ht="39.75" customHeight="1">
      <c r="A14" s="66">
        <v>7</v>
      </c>
      <c r="B14" s="261"/>
      <c r="C14" s="111"/>
      <c r="D14" s="262"/>
      <c r="E14" s="171"/>
      <c r="F14" s="112"/>
      <c r="G14" s="238"/>
      <c r="H14" s="21"/>
      <c r="I14" s="230" t="s">
        <v>634</v>
      </c>
      <c r="J14" s="231"/>
      <c r="K14" s="231"/>
      <c r="L14" s="231"/>
      <c r="M14" s="234" t="s">
        <v>226</v>
      </c>
      <c r="N14" s="235"/>
      <c r="O14" s="231"/>
      <c r="P14" s="232"/>
      <c r="T14" s="217">
        <v>1190</v>
      </c>
      <c r="U14" s="218">
        <v>85</v>
      </c>
    </row>
    <row r="15" spans="1:21" s="18" customFormat="1" ht="39.75" customHeight="1">
      <c r="A15" s="66">
        <v>8</v>
      </c>
      <c r="B15" s="261"/>
      <c r="C15" s="111"/>
      <c r="D15" s="262"/>
      <c r="E15" s="171"/>
      <c r="F15" s="112"/>
      <c r="G15" s="238"/>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c r="C16" s="111"/>
      <c r="D16" s="262"/>
      <c r="E16" s="171"/>
      <c r="F16" s="112"/>
      <c r="G16" s="238"/>
      <c r="H16" s="21"/>
      <c r="I16" s="66">
        <v>1</v>
      </c>
      <c r="J16" s="200" t="s">
        <v>458</v>
      </c>
      <c r="K16" s="238">
        <f>IF(ISERROR(VLOOKUP(J16,'KAYIT LİSTESİ'!$B$4:$H$904,2,0)),"",(VLOOKUP(J16,'KAYIT LİSTESİ'!$B$4:$H$904,2,0)))</f>
        <v>404</v>
      </c>
      <c r="L16" s="111">
        <f>IF(ISERROR(VLOOKUP(J16,'KAYIT LİSTESİ'!$B$4:$H$904,4,0)),"",(VLOOKUP(J16,'KAYIT LİSTESİ'!$B$4:$H$904,4,0)))</f>
        <v>34631</v>
      </c>
      <c r="M16" s="201" t="str">
        <f>IF(ISERROR(VLOOKUP(J16,'KAYIT LİSTESİ'!$B$4:$H$904,5,0)),"",(VLOOKUP(J16,'KAYIT LİSTESİ'!$B$4:$H$904,5,0)))</f>
        <v xml:space="preserve">ÖZNUR YÜKSEL </v>
      </c>
      <c r="N16" s="201" t="str">
        <f>IF(ISERROR(VLOOKUP(J16,'KAYIT LİSTESİ'!$B$4:$H$904,6,0)),"",(VLOOKUP(J16,'KAYIT LİSTESİ'!$B$4:$H$904,6,0)))</f>
        <v>ANKARA-ANKARA ÜNİVERSİTESİ FERDİ</v>
      </c>
      <c r="O16" s="112"/>
      <c r="P16" s="260"/>
      <c r="T16" s="217">
        <v>1194</v>
      </c>
      <c r="U16" s="218">
        <v>83</v>
      </c>
    </row>
    <row r="17" spans="1:21" s="18" customFormat="1" ht="39.75" customHeight="1">
      <c r="A17" s="66">
        <v>10</v>
      </c>
      <c r="B17" s="261"/>
      <c r="C17" s="111"/>
      <c r="D17" s="262"/>
      <c r="E17" s="171"/>
      <c r="F17" s="112"/>
      <c r="G17" s="238"/>
      <c r="H17" s="21"/>
      <c r="I17" s="66">
        <v>2</v>
      </c>
      <c r="J17" s="200" t="s">
        <v>459</v>
      </c>
      <c r="K17" s="238">
        <f>IF(ISERROR(VLOOKUP(J17,'KAYIT LİSTESİ'!$B$4:$H$904,2,0)),"",(VLOOKUP(J17,'KAYIT LİSTESİ'!$B$4:$H$904,2,0)))</f>
        <v>405</v>
      </c>
      <c r="L17" s="111">
        <f>IF(ISERROR(VLOOKUP(J17,'KAYIT LİSTESİ'!$B$4:$H$904,4,0)),"",(VLOOKUP(J17,'KAYIT LİSTESİ'!$B$4:$H$904,4,0)))</f>
        <v>35019</v>
      </c>
      <c r="M17" s="201" t="str">
        <f>IF(ISERROR(VLOOKUP(J17,'KAYIT LİSTESİ'!$B$4:$H$904,5,0)),"",(VLOOKUP(J17,'KAYIT LİSTESİ'!$B$4:$H$904,5,0)))</f>
        <v>GİZEM GENÇ</v>
      </c>
      <c r="N17" s="201" t="str">
        <f>IF(ISERROR(VLOOKUP(J17,'KAYIT LİSTESİ'!$B$4:$H$904,6,0)),"",(VLOOKUP(J17,'KAYIT LİSTESİ'!$B$4:$H$904,6,0)))</f>
        <v>ANKARA-ANKARA ÜNİVERSİTESİ FERDİ</v>
      </c>
      <c r="O17" s="112"/>
      <c r="P17" s="260"/>
      <c r="T17" s="217">
        <v>1196</v>
      </c>
      <c r="U17" s="218">
        <v>82</v>
      </c>
    </row>
    <row r="18" spans="1:21" s="18" customFormat="1" ht="39.75" customHeight="1">
      <c r="A18" s="66">
        <v>11</v>
      </c>
      <c r="B18" s="261"/>
      <c r="C18" s="111"/>
      <c r="D18" s="262"/>
      <c r="E18" s="171"/>
      <c r="F18" s="112"/>
      <c r="G18" s="238"/>
      <c r="H18" s="21"/>
      <c r="I18" s="66">
        <v>3</v>
      </c>
      <c r="J18" s="200" t="s">
        <v>460</v>
      </c>
      <c r="K18" s="238">
        <f>IF(ISERROR(VLOOKUP(J18,'KAYIT LİSTESİ'!$B$4:$H$904,2,0)),"",(VLOOKUP(J18,'KAYIT LİSTESİ'!$B$4:$H$904,2,0)))</f>
        <v>407</v>
      </c>
      <c r="L18" s="111">
        <f>IF(ISERROR(VLOOKUP(J18,'KAYIT LİSTESİ'!$B$4:$H$904,4,0)),"",(VLOOKUP(J18,'KAYIT LİSTESİ'!$B$4:$H$904,4,0)))</f>
        <v>34582</v>
      </c>
      <c r="M18" s="201" t="str">
        <f>IF(ISERROR(VLOOKUP(J18,'KAYIT LİSTESİ'!$B$4:$H$904,5,0)),"",(VLOOKUP(J18,'KAYIT LİSTESİ'!$B$4:$H$904,5,0)))</f>
        <v>CANSU İLHAN</v>
      </c>
      <c r="N18" s="201" t="str">
        <f>IF(ISERROR(VLOOKUP(J18,'KAYIT LİSTESİ'!$B$4:$H$904,6,0)),"",(VLOOKUP(J18,'KAYIT LİSTESİ'!$B$4:$H$904,6,0)))</f>
        <v>İSTANBUL-İSTANBUL ÜNİVERSİTESİ FERDİ</v>
      </c>
      <c r="O18" s="112"/>
      <c r="P18" s="260"/>
      <c r="T18" s="217">
        <v>1198</v>
      </c>
      <c r="U18" s="218">
        <v>81</v>
      </c>
    </row>
    <row r="19" spans="1:21" s="18" customFormat="1" ht="39.75" customHeight="1">
      <c r="A19" s="66">
        <v>12</v>
      </c>
      <c r="B19" s="261"/>
      <c r="C19" s="111"/>
      <c r="D19" s="262"/>
      <c r="E19" s="171"/>
      <c r="F19" s="112"/>
      <c r="G19" s="238"/>
      <c r="H19" s="21"/>
      <c r="I19" s="66">
        <v>4</v>
      </c>
      <c r="J19" s="200" t="s">
        <v>461</v>
      </c>
      <c r="K19" s="238">
        <f>IF(ISERROR(VLOOKUP(J19,'KAYIT LİSTESİ'!$B$4:$H$904,2,0)),"",(VLOOKUP(J19,'KAYIT LİSTESİ'!$B$4:$H$904,2,0)))</f>
        <v>169</v>
      </c>
      <c r="L19" s="111">
        <f>IF(ISERROR(VLOOKUP(J19,'KAYIT LİSTESİ'!$B$4:$H$904,4,0)),"",(VLOOKUP(J19,'KAYIT LİSTESİ'!$B$4:$H$904,4,0)))</f>
        <v>34576</v>
      </c>
      <c r="M19" s="201" t="str">
        <f>IF(ISERROR(VLOOKUP(J19,'KAYIT LİSTESİ'!$B$4:$H$904,5,0)),"",(VLOOKUP(J19,'KAYIT LİSTESİ'!$B$4:$H$904,5,0)))</f>
        <v>NESLİHAN DEMİR</v>
      </c>
      <c r="N19" s="201" t="str">
        <f>IF(ISERROR(VLOOKUP(J19,'KAYIT LİSTESİ'!$B$4:$H$904,6,0)),"",(VLOOKUP(J19,'KAYIT LİSTESİ'!$B$4:$H$904,6,0)))</f>
        <v>İSTANBUL-İSTANBUL ÜNİVERSİTESİ FERDİ</v>
      </c>
      <c r="O19" s="112"/>
      <c r="P19" s="260"/>
      <c r="T19" s="217">
        <v>1200</v>
      </c>
      <c r="U19" s="218">
        <v>80</v>
      </c>
    </row>
    <row r="20" spans="1:21" s="18" customFormat="1" ht="39.75" customHeight="1">
      <c r="A20" s="66">
        <v>13</v>
      </c>
      <c r="B20" s="261"/>
      <c r="C20" s="111"/>
      <c r="D20" s="262"/>
      <c r="E20" s="171"/>
      <c r="F20" s="112"/>
      <c r="G20" s="238"/>
      <c r="H20" s="21"/>
      <c r="I20" s="66">
        <v>5</v>
      </c>
      <c r="J20" s="200" t="s">
        <v>462</v>
      </c>
      <c r="K20" s="238">
        <f>IF(ISERROR(VLOOKUP(J20,'KAYIT LİSTESİ'!$B$4:$H$904,2,0)),"",(VLOOKUP(J20,'KAYIT LİSTESİ'!$B$4:$H$904,2,0)))</f>
        <v>408</v>
      </c>
      <c r="L20" s="111">
        <f>IF(ISERROR(VLOOKUP(J20,'KAYIT LİSTESİ'!$B$4:$H$904,4,0)),"",(VLOOKUP(J20,'KAYIT LİSTESİ'!$B$4:$H$904,4,0)))</f>
        <v>34714</v>
      </c>
      <c r="M20" s="201" t="str">
        <f>IF(ISERROR(VLOOKUP(J20,'KAYIT LİSTESİ'!$B$4:$H$904,5,0)),"",(VLOOKUP(J20,'KAYIT LİSTESİ'!$B$4:$H$904,5,0)))</f>
        <v>DİLEK KALELİ</v>
      </c>
      <c r="N20" s="201" t="str">
        <f>IF(ISERROR(VLOOKUP(J20,'KAYIT LİSTESİ'!$B$4:$H$904,6,0)),"",(VLOOKUP(J20,'KAYIT LİSTESİ'!$B$4:$H$904,6,0)))</f>
        <v>İSTANBUL-İSTANBUL ÜNİVERSİTESİ FERDİ</v>
      </c>
      <c r="O20" s="112"/>
      <c r="P20" s="260"/>
      <c r="T20" s="217">
        <v>1202</v>
      </c>
      <c r="U20" s="218">
        <v>79</v>
      </c>
    </row>
    <row r="21" spans="1:21" s="18" customFormat="1" ht="39.75" customHeight="1">
      <c r="A21" s="66">
        <v>14</v>
      </c>
      <c r="B21" s="261"/>
      <c r="C21" s="111"/>
      <c r="D21" s="262"/>
      <c r="E21" s="171"/>
      <c r="F21" s="112"/>
      <c r="G21" s="238"/>
      <c r="H21" s="21"/>
      <c r="I21" s="66">
        <v>6</v>
      </c>
      <c r="J21" s="200" t="s">
        <v>463</v>
      </c>
      <c r="K21" s="238">
        <f>IF(ISERROR(VLOOKUP(J21,'KAYIT LİSTESİ'!$B$4:$H$904,2,0)),"",(VLOOKUP(J21,'KAYIT LİSTESİ'!$B$4:$H$904,2,0)))</f>
        <v>231</v>
      </c>
      <c r="L21" s="111">
        <f>IF(ISERROR(VLOOKUP(J21,'KAYIT LİSTESİ'!$B$4:$H$904,4,0)),"",(VLOOKUP(J21,'KAYIT LİSTESİ'!$B$4:$H$904,4,0)))</f>
        <v>33396</v>
      </c>
      <c r="M21" s="201" t="str">
        <f>IF(ISERROR(VLOOKUP(J21,'KAYIT LİSTESİ'!$B$4:$H$904,5,0)),"",(VLOOKUP(J21,'KAYIT LİSTESİ'!$B$4:$H$904,5,0)))</f>
        <v>BURCU AYAZ</v>
      </c>
      <c r="N21" s="201" t="str">
        <f>IF(ISERROR(VLOOKUP(J21,'KAYIT LİSTESİ'!$B$4:$H$904,6,0)),"",(VLOOKUP(J21,'KAYIT LİSTESİ'!$B$4:$H$904,6,0)))</f>
        <v>İSTANBUL-BOĞAZİÇİ ÜNİVERSİTESİ FERDİ</v>
      </c>
      <c r="O21" s="112"/>
      <c r="P21" s="260"/>
      <c r="T21" s="217">
        <v>1204</v>
      </c>
      <c r="U21" s="218">
        <v>78</v>
      </c>
    </row>
    <row r="22" spans="1:21" s="18" customFormat="1" ht="39.75" customHeight="1">
      <c r="A22" s="66">
        <v>15</v>
      </c>
      <c r="B22" s="261"/>
      <c r="C22" s="111"/>
      <c r="D22" s="262"/>
      <c r="E22" s="171"/>
      <c r="F22" s="112"/>
      <c r="G22" s="238"/>
      <c r="H22" s="21"/>
      <c r="I22" s="230" t="s">
        <v>635</v>
      </c>
      <c r="J22" s="231"/>
      <c r="K22" s="231"/>
      <c r="L22" s="231"/>
      <c r="M22" s="234" t="s">
        <v>226</v>
      </c>
      <c r="N22" s="235"/>
      <c r="O22" s="231"/>
      <c r="P22" s="232"/>
      <c r="T22" s="217">
        <v>1210</v>
      </c>
      <c r="U22" s="218">
        <v>75</v>
      </c>
    </row>
    <row r="23" spans="1:21" s="18" customFormat="1" ht="39.75" customHeight="1">
      <c r="A23" s="66">
        <v>16</v>
      </c>
      <c r="B23" s="261"/>
      <c r="C23" s="111"/>
      <c r="D23" s="262"/>
      <c r="E23" s="171"/>
      <c r="F23" s="112"/>
      <c r="G23" s="238"/>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v>17</v>
      </c>
      <c r="B24" s="261"/>
      <c r="C24" s="111"/>
      <c r="D24" s="262"/>
      <c r="E24" s="171"/>
      <c r="F24" s="112"/>
      <c r="G24" s="238"/>
      <c r="H24" s="21"/>
      <c r="I24" s="66">
        <v>1</v>
      </c>
      <c r="J24" s="200" t="s">
        <v>464</v>
      </c>
      <c r="K24" s="238" t="str">
        <f>IF(ISERROR(VLOOKUP(J24,'KAYIT LİSTESİ'!$B$4:$H$904,2,0)),"",(VLOOKUP(J24,'KAYIT LİSTESİ'!$B$4:$H$904,2,0)))</f>
        <v/>
      </c>
      <c r="L24" s="111" t="str">
        <f>IF(ISERROR(VLOOKUP(J24,'KAYIT LİSTESİ'!$B$4:$H$904,4,0)),"",(VLOOKUP(J24,'KAYIT LİSTESİ'!$B$4:$H$904,4,0)))</f>
        <v/>
      </c>
      <c r="M24" s="201" t="str">
        <f>IF(ISERROR(VLOOKUP(J24,'KAYIT LİSTESİ'!$B$4:$H$904,5,0)),"",(VLOOKUP(J24,'KAYIT LİSTESİ'!$B$4:$H$904,5,0)))</f>
        <v/>
      </c>
      <c r="N24" s="201" t="str">
        <f>IF(ISERROR(VLOOKUP(J24,'KAYIT LİSTESİ'!$B$4:$H$904,6,0)),"",(VLOOKUP(J24,'KAYIT LİSTESİ'!$B$4:$H$904,6,0)))</f>
        <v/>
      </c>
      <c r="O24" s="112"/>
      <c r="P24" s="260"/>
      <c r="T24" s="217">
        <v>1216</v>
      </c>
      <c r="U24" s="218">
        <v>73</v>
      </c>
    </row>
    <row r="25" spans="1:21" s="18" customFormat="1" ht="39.75" customHeight="1">
      <c r="A25" s="66">
        <v>18</v>
      </c>
      <c r="B25" s="261"/>
      <c r="C25" s="111"/>
      <c r="D25" s="262"/>
      <c r="E25" s="171"/>
      <c r="F25" s="112"/>
      <c r="G25" s="238"/>
      <c r="H25" s="21"/>
      <c r="I25" s="66">
        <v>2</v>
      </c>
      <c r="J25" s="200" t="s">
        <v>465</v>
      </c>
      <c r="K25" s="238" t="str">
        <f>IF(ISERROR(VLOOKUP(J25,'KAYIT LİSTESİ'!$B$4:$H$904,2,0)),"",(VLOOKUP(J25,'KAYIT LİSTESİ'!$B$4:$H$904,2,0)))</f>
        <v/>
      </c>
      <c r="L25" s="111" t="str">
        <f>IF(ISERROR(VLOOKUP(J25,'KAYIT LİSTESİ'!$B$4:$H$904,4,0)),"",(VLOOKUP(J25,'KAYIT LİSTESİ'!$B$4:$H$904,4,0)))</f>
        <v/>
      </c>
      <c r="M25" s="201" t="str">
        <f>IF(ISERROR(VLOOKUP(J25,'KAYIT LİSTESİ'!$B$4:$H$904,5,0)),"",(VLOOKUP(J25,'KAYIT LİSTESİ'!$B$4:$H$904,5,0)))</f>
        <v/>
      </c>
      <c r="N25" s="201" t="str">
        <f>IF(ISERROR(VLOOKUP(J25,'KAYIT LİSTESİ'!$B$4:$H$904,6,0)),"",(VLOOKUP(J25,'KAYIT LİSTESİ'!$B$4:$H$904,6,0)))</f>
        <v/>
      </c>
      <c r="O25" s="112"/>
      <c r="P25" s="260"/>
      <c r="T25" s="217">
        <v>1219</v>
      </c>
      <c r="U25" s="218">
        <v>72</v>
      </c>
    </row>
    <row r="26" spans="1:21" s="18" customFormat="1" ht="39.75" customHeight="1">
      <c r="A26" s="66">
        <v>19</v>
      </c>
      <c r="B26" s="261"/>
      <c r="C26" s="111"/>
      <c r="D26" s="262"/>
      <c r="E26" s="171"/>
      <c r="F26" s="112"/>
      <c r="G26" s="238"/>
      <c r="H26" s="21"/>
      <c r="I26" s="66">
        <v>3</v>
      </c>
      <c r="J26" s="200" t="s">
        <v>466</v>
      </c>
      <c r="K26" s="238" t="str">
        <f>IF(ISERROR(VLOOKUP(J26,'KAYIT LİSTESİ'!$B$4:$H$904,2,0)),"",(VLOOKUP(J26,'KAYIT LİSTESİ'!$B$4:$H$904,2,0)))</f>
        <v/>
      </c>
      <c r="L26" s="111" t="str">
        <f>IF(ISERROR(VLOOKUP(J26,'KAYIT LİSTESİ'!$B$4:$H$904,4,0)),"",(VLOOKUP(J26,'KAYIT LİSTESİ'!$B$4:$H$904,4,0)))</f>
        <v/>
      </c>
      <c r="M26" s="201" t="str">
        <f>IF(ISERROR(VLOOKUP(J26,'KAYIT LİSTESİ'!$B$4:$H$904,5,0)),"",(VLOOKUP(J26,'KAYIT LİSTESİ'!$B$4:$H$904,5,0)))</f>
        <v/>
      </c>
      <c r="N26" s="201" t="str">
        <f>IF(ISERROR(VLOOKUP(J26,'KAYIT LİSTESİ'!$B$4:$H$904,6,0)),"",(VLOOKUP(J26,'KAYIT LİSTESİ'!$B$4:$H$904,6,0)))</f>
        <v/>
      </c>
      <c r="O26" s="112"/>
      <c r="P26" s="260"/>
      <c r="T26" s="217">
        <v>1222</v>
      </c>
      <c r="U26" s="218">
        <v>71</v>
      </c>
    </row>
    <row r="27" spans="1:21" s="18" customFormat="1" ht="39.75" customHeight="1">
      <c r="A27" s="66">
        <v>20</v>
      </c>
      <c r="B27" s="261"/>
      <c r="C27" s="111"/>
      <c r="D27" s="262"/>
      <c r="E27" s="171"/>
      <c r="F27" s="112"/>
      <c r="G27" s="238"/>
      <c r="H27" s="21"/>
      <c r="I27" s="66">
        <v>4</v>
      </c>
      <c r="J27" s="200" t="s">
        <v>467</v>
      </c>
      <c r="K27" s="238" t="str">
        <f>IF(ISERROR(VLOOKUP(J27,'KAYIT LİSTESİ'!$B$4:$H$904,2,0)),"",(VLOOKUP(J27,'KAYIT LİSTESİ'!$B$4:$H$904,2,0)))</f>
        <v/>
      </c>
      <c r="L27" s="111" t="str">
        <f>IF(ISERROR(VLOOKUP(J27,'KAYIT LİSTESİ'!$B$4:$H$904,4,0)),"",(VLOOKUP(J27,'KAYIT LİSTESİ'!$B$4:$H$904,4,0)))</f>
        <v/>
      </c>
      <c r="M27" s="201" t="str">
        <f>IF(ISERROR(VLOOKUP(J27,'KAYIT LİSTESİ'!$B$4:$H$904,5,0)),"",(VLOOKUP(J27,'KAYIT LİSTESİ'!$B$4:$H$904,5,0)))</f>
        <v/>
      </c>
      <c r="N27" s="201" t="str">
        <f>IF(ISERROR(VLOOKUP(J27,'KAYIT LİSTESİ'!$B$4:$H$904,6,0)),"",(VLOOKUP(J27,'KAYIT LİSTESİ'!$B$4:$H$904,6,0)))</f>
        <v/>
      </c>
      <c r="O27" s="112"/>
      <c r="P27" s="260"/>
      <c r="T27" s="217">
        <v>1225</v>
      </c>
      <c r="U27" s="218">
        <v>70</v>
      </c>
    </row>
    <row r="28" spans="1:21" s="18" customFormat="1" ht="39.75" customHeight="1">
      <c r="A28" s="66">
        <v>21</v>
      </c>
      <c r="B28" s="261"/>
      <c r="C28" s="111"/>
      <c r="D28" s="262"/>
      <c r="E28" s="171"/>
      <c r="F28" s="112"/>
      <c r="G28" s="238"/>
      <c r="H28" s="21"/>
      <c r="I28" s="66">
        <v>5</v>
      </c>
      <c r="J28" s="200" t="s">
        <v>468</v>
      </c>
      <c r="K28" s="238" t="str">
        <f>IF(ISERROR(VLOOKUP(J28,'KAYIT LİSTESİ'!$B$4:$H$904,2,0)),"",(VLOOKUP(J28,'KAYIT LİSTESİ'!$B$4:$H$904,2,0)))</f>
        <v/>
      </c>
      <c r="L28" s="111" t="str">
        <f>IF(ISERROR(VLOOKUP(J28,'KAYIT LİSTESİ'!$B$4:$H$904,4,0)),"",(VLOOKUP(J28,'KAYIT LİSTESİ'!$B$4:$H$904,4,0)))</f>
        <v/>
      </c>
      <c r="M28" s="201" t="str">
        <f>IF(ISERROR(VLOOKUP(J28,'KAYIT LİSTESİ'!$B$4:$H$904,5,0)),"",(VLOOKUP(J28,'KAYIT LİSTESİ'!$B$4:$H$904,5,0)))</f>
        <v/>
      </c>
      <c r="N28" s="201" t="str">
        <f>IF(ISERROR(VLOOKUP(J28,'KAYIT LİSTESİ'!$B$4:$H$904,6,0)),"",(VLOOKUP(J28,'KAYIT LİSTESİ'!$B$4:$H$904,6,0)))</f>
        <v/>
      </c>
      <c r="O28" s="112"/>
      <c r="P28" s="260"/>
      <c r="T28" s="217">
        <v>1228</v>
      </c>
      <c r="U28" s="218">
        <v>69</v>
      </c>
    </row>
    <row r="29" spans="1:21" s="18" customFormat="1" ht="39.75" customHeight="1">
      <c r="A29" s="66">
        <v>22</v>
      </c>
      <c r="B29" s="261"/>
      <c r="C29" s="111"/>
      <c r="D29" s="262"/>
      <c r="E29" s="171"/>
      <c r="F29" s="112"/>
      <c r="G29" s="238"/>
      <c r="H29" s="21"/>
      <c r="I29" s="66">
        <v>6</v>
      </c>
      <c r="J29" s="200" t="s">
        <v>469</v>
      </c>
      <c r="K29" s="238" t="str">
        <f>IF(ISERROR(VLOOKUP(J29,'KAYIT LİSTESİ'!$B$4:$H$904,2,0)),"",(VLOOKUP(J29,'KAYIT LİSTESİ'!$B$4:$H$904,2,0)))</f>
        <v/>
      </c>
      <c r="L29" s="111" t="str">
        <f>IF(ISERROR(VLOOKUP(J29,'KAYIT LİSTESİ'!$B$4:$H$904,4,0)),"",(VLOOKUP(J29,'KAYIT LİSTESİ'!$B$4:$H$904,4,0)))</f>
        <v/>
      </c>
      <c r="M29" s="201" t="str">
        <f>IF(ISERROR(VLOOKUP(J29,'KAYIT LİSTESİ'!$B$4:$H$904,5,0)),"",(VLOOKUP(J29,'KAYIT LİSTESİ'!$B$4:$H$904,5,0)))</f>
        <v/>
      </c>
      <c r="N29" s="201" t="str">
        <f>IF(ISERROR(VLOOKUP(J29,'KAYIT LİSTESİ'!$B$4:$H$904,6,0)),"",(VLOOKUP(J29,'KAYIT LİSTESİ'!$B$4:$H$904,6,0)))</f>
        <v/>
      </c>
      <c r="O29" s="112"/>
      <c r="P29" s="260"/>
      <c r="T29" s="217">
        <v>1231</v>
      </c>
      <c r="U29" s="218">
        <v>68</v>
      </c>
    </row>
    <row r="30" spans="1:21" s="18" customFormat="1" ht="39.75" customHeight="1">
      <c r="A30" s="66">
        <v>23</v>
      </c>
      <c r="B30" s="261"/>
      <c r="C30" s="111"/>
      <c r="D30" s="262"/>
      <c r="E30" s="171"/>
      <c r="F30" s="112"/>
      <c r="G30" s="238"/>
      <c r="H30" s="21"/>
      <c r="I30" s="230" t="s">
        <v>636</v>
      </c>
      <c r="J30" s="231"/>
      <c r="K30" s="231"/>
      <c r="L30" s="231"/>
      <c r="M30" s="234" t="s">
        <v>226</v>
      </c>
      <c r="N30" s="235"/>
      <c r="O30" s="231"/>
      <c r="P30" s="232"/>
      <c r="T30" s="217">
        <v>1210</v>
      </c>
      <c r="U30" s="218">
        <v>75</v>
      </c>
    </row>
    <row r="31" spans="1:21" s="18" customFormat="1" ht="39.75" customHeight="1">
      <c r="A31" s="66">
        <v>24</v>
      </c>
      <c r="B31" s="261"/>
      <c r="C31" s="111"/>
      <c r="D31" s="262"/>
      <c r="E31" s="171"/>
      <c r="F31" s="112"/>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v>25</v>
      </c>
      <c r="B32" s="261"/>
      <c r="C32" s="111"/>
      <c r="D32" s="262"/>
      <c r="E32" s="171"/>
      <c r="F32" s="112"/>
      <c r="G32" s="238"/>
      <c r="H32" s="21"/>
      <c r="I32" s="66">
        <v>1</v>
      </c>
      <c r="J32" s="200" t="s">
        <v>470</v>
      </c>
      <c r="K32" s="238" t="str">
        <f>IF(ISERROR(VLOOKUP(J32,'KAYIT LİSTESİ'!$B$4:$H$904,2,0)),"",(VLOOKUP(J32,'KAYIT LİSTESİ'!$B$4:$H$904,2,0)))</f>
        <v/>
      </c>
      <c r="L32" s="111" t="str">
        <f>IF(ISERROR(VLOOKUP(J32,'KAYIT LİSTESİ'!$B$4:$H$904,4,0)),"",(VLOOKUP(J32,'KAYIT LİSTESİ'!$B$4:$H$904,4,0)))</f>
        <v/>
      </c>
      <c r="M32" s="201" t="str">
        <f>IF(ISERROR(VLOOKUP(J32,'KAYIT LİSTESİ'!$B$4:$H$904,5,0)),"",(VLOOKUP(J32,'KAYIT LİSTESİ'!$B$4:$H$904,5,0)))</f>
        <v/>
      </c>
      <c r="N32" s="201" t="str">
        <f>IF(ISERROR(VLOOKUP(J32,'KAYIT LİSTESİ'!$B$4:$H$904,6,0)),"",(VLOOKUP(J32,'KAYIT LİSTESİ'!$B$4:$H$904,6,0)))</f>
        <v/>
      </c>
      <c r="O32" s="112"/>
      <c r="P32" s="260"/>
      <c r="T32" s="217">
        <v>1216</v>
      </c>
      <c r="U32" s="218">
        <v>73</v>
      </c>
    </row>
    <row r="33" spans="1:21" s="18" customFormat="1" ht="39.75" customHeight="1">
      <c r="A33" s="66">
        <v>26</v>
      </c>
      <c r="B33" s="261"/>
      <c r="C33" s="111"/>
      <c r="D33" s="262"/>
      <c r="E33" s="171"/>
      <c r="F33" s="112"/>
      <c r="G33" s="238"/>
      <c r="H33" s="21"/>
      <c r="I33" s="66">
        <v>2</v>
      </c>
      <c r="J33" s="200" t="s">
        <v>471</v>
      </c>
      <c r="K33" s="238" t="str">
        <f>IF(ISERROR(VLOOKUP(J33,'KAYIT LİSTESİ'!$B$4:$H$904,2,0)),"",(VLOOKUP(J33,'KAYIT LİSTESİ'!$B$4:$H$904,2,0)))</f>
        <v/>
      </c>
      <c r="L33" s="111" t="str">
        <f>IF(ISERROR(VLOOKUP(J33,'KAYIT LİSTESİ'!$B$4:$H$904,4,0)),"",(VLOOKUP(J33,'KAYIT LİSTESİ'!$B$4:$H$904,4,0)))</f>
        <v/>
      </c>
      <c r="M33" s="201" t="str">
        <f>IF(ISERROR(VLOOKUP(J33,'KAYIT LİSTESİ'!$B$4:$H$904,5,0)),"",(VLOOKUP(J33,'KAYIT LİSTESİ'!$B$4:$H$904,5,0)))</f>
        <v/>
      </c>
      <c r="N33" s="201" t="str">
        <f>IF(ISERROR(VLOOKUP(J33,'KAYIT LİSTESİ'!$B$4:$H$904,6,0)),"",(VLOOKUP(J33,'KAYIT LİSTESİ'!$B$4:$H$904,6,0)))</f>
        <v/>
      </c>
      <c r="O33" s="112"/>
      <c r="P33" s="260"/>
      <c r="T33" s="217">
        <v>1219</v>
      </c>
      <c r="U33" s="218">
        <v>72</v>
      </c>
    </row>
    <row r="34" spans="1:21" s="18" customFormat="1" ht="39.75" customHeight="1">
      <c r="A34" s="66">
        <v>27</v>
      </c>
      <c r="B34" s="261"/>
      <c r="C34" s="111"/>
      <c r="D34" s="262"/>
      <c r="E34" s="171"/>
      <c r="F34" s="112"/>
      <c r="G34" s="238"/>
      <c r="H34" s="21"/>
      <c r="I34" s="66">
        <v>3</v>
      </c>
      <c r="J34" s="200" t="s">
        <v>472</v>
      </c>
      <c r="K34" s="238" t="str">
        <f>IF(ISERROR(VLOOKUP(J34,'KAYIT LİSTESİ'!$B$4:$H$904,2,0)),"",(VLOOKUP(J34,'KAYIT LİSTESİ'!$B$4:$H$904,2,0)))</f>
        <v/>
      </c>
      <c r="L34" s="111" t="str">
        <f>IF(ISERROR(VLOOKUP(J34,'KAYIT LİSTESİ'!$B$4:$H$904,4,0)),"",(VLOOKUP(J34,'KAYIT LİSTESİ'!$B$4:$H$904,4,0)))</f>
        <v/>
      </c>
      <c r="M34" s="201" t="str">
        <f>IF(ISERROR(VLOOKUP(J34,'KAYIT LİSTESİ'!$B$4:$H$904,5,0)),"",(VLOOKUP(J34,'KAYIT LİSTESİ'!$B$4:$H$904,5,0)))</f>
        <v/>
      </c>
      <c r="N34" s="201" t="str">
        <f>IF(ISERROR(VLOOKUP(J34,'KAYIT LİSTESİ'!$B$4:$H$904,6,0)),"",(VLOOKUP(J34,'KAYIT LİSTESİ'!$B$4:$H$904,6,0)))</f>
        <v/>
      </c>
      <c r="O34" s="112"/>
      <c r="P34" s="260"/>
      <c r="T34" s="217">
        <v>1222</v>
      </c>
      <c r="U34" s="218">
        <v>71</v>
      </c>
    </row>
    <row r="35" spans="1:21" s="18" customFormat="1" ht="39.75" customHeight="1">
      <c r="A35" s="66">
        <v>28</v>
      </c>
      <c r="B35" s="261"/>
      <c r="C35" s="111"/>
      <c r="D35" s="262"/>
      <c r="E35" s="171"/>
      <c r="F35" s="112"/>
      <c r="G35" s="238"/>
      <c r="H35" s="21"/>
      <c r="I35" s="66">
        <v>4</v>
      </c>
      <c r="J35" s="200" t="s">
        <v>473</v>
      </c>
      <c r="K35" s="238" t="str">
        <f>IF(ISERROR(VLOOKUP(J35,'KAYIT LİSTESİ'!$B$4:$H$904,2,0)),"",(VLOOKUP(J35,'KAYIT LİSTESİ'!$B$4:$H$904,2,0)))</f>
        <v/>
      </c>
      <c r="L35" s="111" t="str">
        <f>IF(ISERROR(VLOOKUP(J35,'KAYIT LİSTESİ'!$B$4:$H$904,4,0)),"",(VLOOKUP(J35,'KAYIT LİSTESİ'!$B$4:$H$904,4,0)))</f>
        <v/>
      </c>
      <c r="M35" s="201" t="str">
        <f>IF(ISERROR(VLOOKUP(J35,'KAYIT LİSTESİ'!$B$4:$H$904,5,0)),"",(VLOOKUP(J35,'KAYIT LİSTESİ'!$B$4:$H$904,5,0)))</f>
        <v/>
      </c>
      <c r="N35" s="201" t="str">
        <f>IF(ISERROR(VLOOKUP(J35,'KAYIT LİSTESİ'!$B$4:$H$904,6,0)),"",(VLOOKUP(J35,'KAYIT LİSTESİ'!$B$4:$H$904,6,0)))</f>
        <v/>
      </c>
      <c r="O35" s="112"/>
      <c r="P35" s="260"/>
      <c r="T35" s="217">
        <v>1225</v>
      </c>
      <c r="U35" s="218">
        <v>70</v>
      </c>
    </row>
    <row r="36" spans="1:21" s="18" customFormat="1" ht="39.75" customHeight="1">
      <c r="A36" s="66">
        <v>29</v>
      </c>
      <c r="B36" s="261"/>
      <c r="C36" s="111"/>
      <c r="D36" s="262"/>
      <c r="E36" s="171"/>
      <c r="F36" s="112"/>
      <c r="G36" s="238"/>
      <c r="H36" s="21"/>
      <c r="I36" s="66">
        <v>5</v>
      </c>
      <c r="J36" s="200" t="s">
        <v>474</v>
      </c>
      <c r="K36" s="238" t="str">
        <f>IF(ISERROR(VLOOKUP(J36,'KAYIT LİSTESİ'!$B$4:$H$904,2,0)),"",(VLOOKUP(J36,'KAYIT LİSTESİ'!$B$4:$H$904,2,0)))</f>
        <v/>
      </c>
      <c r="L36" s="111" t="str">
        <f>IF(ISERROR(VLOOKUP(J36,'KAYIT LİSTESİ'!$B$4:$H$904,4,0)),"",(VLOOKUP(J36,'KAYIT LİSTESİ'!$B$4:$H$904,4,0)))</f>
        <v/>
      </c>
      <c r="M36" s="201" t="str">
        <f>IF(ISERROR(VLOOKUP(J36,'KAYIT LİSTESİ'!$B$4:$H$904,5,0)),"",(VLOOKUP(J36,'KAYIT LİSTESİ'!$B$4:$H$904,5,0)))</f>
        <v/>
      </c>
      <c r="N36" s="201" t="str">
        <f>IF(ISERROR(VLOOKUP(J36,'KAYIT LİSTESİ'!$B$4:$H$904,6,0)),"",(VLOOKUP(J36,'KAYIT LİSTESİ'!$B$4:$H$904,6,0)))</f>
        <v/>
      </c>
      <c r="O36" s="112"/>
      <c r="P36" s="260"/>
      <c r="T36" s="217">
        <v>1228</v>
      </c>
      <c r="U36" s="218">
        <v>69</v>
      </c>
    </row>
    <row r="37" spans="1:21" s="18" customFormat="1" ht="39.75" customHeight="1">
      <c r="A37" s="66">
        <v>30</v>
      </c>
      <c r="B37" s="261"/>
      <c r="C37" s="111"/>
      <c r="D37" s="262"/>
      <c r="E37" s="171"/>
      <c r="F37" s="112"/>
      <c r="G37" s="238"/>
      <c r="H37" s="21"/>
      <c r="I37" s="66">
        <v>6</v>
      </c>
      <c r="J37" s="200" t="s">
        <v>475</v>
      </c>
      <c r="K37" s="238" t="str">
        <f>IF(ISERROR(VLOOKUP(J37,'KAYIT LİSTESİ'!$B$4:$H$904,2,0)),"",(VLOOKUP(J37,'KAYIT LİSTESİ'!$B$4:$H$904,2,0)))</f>
        <v/>
      </c>
      <c r="L37" s="111" t="str">
        <f>IF(ISERROR(VLOOKUP(J37,'KAYIT LİSTESİ'!$B$4:$H$904,4,0)),"",(VLOOKUP(J37,'KAYIT LİSTESİ'!$B$4:$H$904,4,0)))</f>
        <v/>
      </c>
      <c r="M37" s="201" t="str">
        <f>IF(ISERROR(VLOOKUP(J37,'KAYIT LİSTESİ'!$B$4:$H$904,5,0)),"",(VLOOKUP(J37,'KAYIT LİSTESİ'!$B$4:$H$904,5,0)))</f>
        <v/>
      </c>
      <c r="N37" s="201" t="str">
        <f>IF(ISERROR(VLOOKUP(J37,'KAYIT LİSTESİ'!$B$4:$H$904,6,0)),"",(VLOOKUP(J37,'KAYIT LİSTESİ'!$B$4:$H$904,6,0)))</f>
        <v/>
      </c>
      <c r="O37" s="112"/>
      <c r="P37" s="260"/>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c r="T41" s="217">
        <v>1295</v>
      </c>
      <c r="U41" s="218">
        <v>51</v>
      </c>
    </row>
    <row r="42" spans="1:21">
      <c r="T42" s="217">
        <v>1300</v>
      </c>
      <c r="U42" s="218">
        <v>50</v>
      </c>
    </row>
    <row r="43" spans="1:21">
      <c r="T43" s="217">
        <v>1305</v>
      </c>
      <c r="U43" s="218">
        <v>49</v>
      </c>
    </row>
    <row r="44" spans="1:21">
      <c r="T44" s="217">
        <v>1310</v>
      </c>
      <c r="U44" s="218">
        <v>48</v>
      </c>
    </row>
    <row r="45" spans="1:21">
      <c r="T45" s="217">
        <v>1315</v>
      </c>
      <c r="U45" s="218">
        <v>47</v>
      </c>
    </row>
    <row r="46" spans="1:21">
      <c r="T46" s="217">
        <v>1320</v>
      </c>
      <c r="U46" s="218">
        <v>46</v>
      </c>
    </row>
    <row r="47" spans="1:21">
      <c r="T47" s="217">
        <v>1325</v>
      </c>
      <c r="U47" s="218">
        <v>45</v>
      </c>
    </row>
    <row r="48" spans="1:21">
      <c r="T48" s="217">
        <v>1330</v>
      </c>
      <c r="U48" s="218">
        <v>44</v>
      </c>
    </row>
    <row r="49" spans="20:21">
      <c r="T49" s="217">
        <v>1335</v>
      </c>
      <c r="U49" s="218">
        <v>43</v>
      </c>
    </row>
    <row r="50" spans="20:21">
      <c r="T50" s="217">
        <v>1340</v>
      </c>
      <c r="U50" s="218">
        <v>42</v>
      </c>
    </row>
    <row r="51" spans="20:21">
      <c r="T51" s="217">
        <v>1345</v>
      </c>
      <c r="U51" s="218">
        <v>41</v>
      </c>
    </row>
    <row r="52" spans="20:21">
      <c r="T52" s="217">
        <v>1350</v>
      </c>
      <c r="U52" s="218">
        <v>40</v>
      </c>
    </row>
    <row r="53" spans="20:21">
      <c r="T53" s="217">
        <v>1355</v>
      </c>
      <c r="U53" s="218">
        <v>39</v>
      </c>
    </row>
    <row r="54" spans="20:21">
      <c r="T54" s="217">
        <v>1365</v>
      </c>
      <c r="U54" s="218">
        <v>38</v>
      </c>
    </row>
    <row r="55" spans="20:21">
      <c r="T55" s="217">
        <v>1375</v>
      </c>
      <c r="U55" s="218">
        <v>37</v>
      </c>
    </row>
    <row r="56" spans="20:21">
      <c r="T56" s="217">
        <v>1385</v>
      </c>
      <c r="U56" s="218">
        <v>36</v>
      </c>
    </row>
    <row r="57" spans="20:21">
      <c r="T57" s="217">
        <v>1395</v>
      </c>
      <c r="U57" s="218">
        <v>35</v>
      </c>
    </row>
    <row r="58" spans="20:21">
      <c r="T58" s="217">
        <v>1405</v>
      </c>
      <c r="U58" s="218">
        <v>34</v>
      </c>
    </row>
    <row r="59" spans="20:21">
      <c r="T59" s="217">
        <v>1415</v>
      </c>
      <c r="U59" s="218">
        <v>33</v>
      </c>
    </row>
    <row r="60" spans="20:21">
      <c r="T60" s="217">
        <v>1425</v>
      </c>
      <c r="U60" s="218">
        <v>32</v>
      </c>
    </row>
    <row r="61" spans="20:21">
      <c r="T61" s="217">
        <v>1435</v>
      </c>
      <c r="U61" s="218">
        <v>31</v>
      </c>
    </row>
    <row r="62" spans="20:21">
      <c r="T62" s="217">
        <v>1445</v>
      </c>
      <c r="U62" s="218">
        <v>30</v>
      </c>
    </row>
    <row r="63" spans="20:21">
      <c r="T63" s="217">
        <v>1455</v>
      </c>
      <c r="U63" s="218">
        <v>29</v>
      </c>
    </row>
    <row r="64" spans="20:21">
      <c r="T64" s="217">
        <v>1465</v>
      </c>
      <c r="U64" s="218">
        <v>28</v>
      </c>
    </row>
    <row r="65" spans="20:21">
      <c r="T65" s="217">
        <v>1475</v>
      </c>
      <c r="U65" s="218">
        <v>27</v>
      </c>
    </row>
    <row r="66" spans="20:21">
      <c r="T66" s="217">
        <v>1485</v>
      </c>
      <c r="U66" s="218">
        <v>26</v>
      </c>
    </row>
    <row r="67" spans="20:21">
      <c r="T67" s="217">
        <v>1495</v>
      </c>
      <c r="U67" s="218">
        <v>25</v>
      </c>
    </row>
    <row r="68" spans="20:21">
      <c r="T68" s="217">
        <v>1505</v>
      </c>
      <c r="U68" s="218">
        <v>24</v>
      </c>
    </row>
    <row r="69" spans="20:21">
      <c r="T69" s="217">
        <v>1515</v>
      </c>
      <c r="U69" s="218">
        <v>23</v>
      </c>
    </row>
    <row r="70" spans="20:21">
      <c r="T70" s="217">
        <v>1525</v>
      </c>
      <c r="U70" s="218">
        <v>22</v>
      </c>
    </row>
    <row r="71" spans="20:21">
      <c r="T71" s="217">
        <v>1535</v>
      </c>
      <c r="U71" s="218">
        <v>21</v>
      </c>
    </row>
    <row r="72" spans="20:21">
      <c r="T72" s="217">
        <v>1545</v>
      </c>
      <c r="U72" s="218">
        <v>20</v>
      </c>
    </row>
    <row r="73" spans="20:21">
      <c r="T73" s="217">
        <v>1555</v>
      </c>
      <c r="U73" s="218">
        <v>19</v>
      </c>
    </row>
    <row r="74" spans="20:21">
      <c r="T74" s="217">
        <v>1565</v>
      </c>
      <c r="U74" s="218">
        <v>18</v>
      </c>
    </row>
    <row r="75" spans="20:21">
      <c r="T75" s="217">
        <v>1575</v>
      </c>
      <c r="U75" s="218">
        <v>17</v>
      </c>
    </row>
    <row r="76" spans="20:21">
      <c r="T76" s="217">
        <v>1585</v>
      </c>
      <c r="U76" s="218">
        <v>16</v>
      </c>
    </row>
    <row r="77" spans="20:21">
      <c r="T77" s="217">
        <v>1595</v>
      </c>
      <c r="U77" s="218">
        <v>15</v>
      </c>
    </row>
    <row r="78" spans="20:21">
      <c r="T78" s="217">
        <v>1605</v>
      </c>
      <c r="U78" s="218">
        <v>14</v>
      </c>
    </row>
    <row r="79" spans="20:21">
      <c r="T79" s="217">
        <v>1615</v>
      </c>
      <c r="U79" s="218">
        <v>13</v>
      </c>
    </row>
    <row r="80" spans="20:21">
      <c r="T80" s="217">
        <v>1625</v>
      </c>
      <c r="U80" s="218">
        <v>12</v>
      </c>
    </row>
    <row r="81" spans="20:21">
      <c r="T81" s="217">
        <v>1645</v>
      </c>
      <c r="U81" s="218">
        <v>11</v>
      </c>
    </row>
    <row r="82" spans="20:21">
      <c r="T82" s="217">
        <v>1665</v>
      </c>
      <c r="U82" s="218">
        <v>10</v>
      </c>
    </row>
    <row r="83" spans="20:21">
      <c r="T83" s="217">
        <v>1685</v>
      </c>
      <c r="U83" s="218">
        <v>9</v>
      </c>
    </row>
    <row r="84" spans="20:21">
      <c r="T84" s="217">
        <v>1705</v>
      </c>
      <c r="U84" s="218">
        <v>8</v>
      </c>
    </row>
    <row r="85" spans="20:21">
      <c r="T85" s="217">
        <v>1725</v>
      </c>
      <c r="U85" s="218">
        <v>7</v>
      </c>
    </row>
    <row r="86" spans="20:21">
      <c r="T86" s="217">
        <v>1745</v>
      </c>
      <c r="U86" s="218">
        <v>6</v>
      </c>
    </row>
    <row r="87" spans="20:21">
      <c r="T87" s="217">
        <v>1765</v>
      </c>
      <c r="U87" s="218">
        <v>5</v>
      </c>
    </row>
    <row r="88" spans="20:21">
      <c r="T88" s="217">
        <v>1785</v>
      </c>
      <c r="U88" s="218">
        <v>4</v>
      </c>
    </row>
    <row r="89" spans="20:21">
      <c r="T89" s="217">
        <v>1805</v>
      </c>
      <c r="U89" s="218">
        <v>3</v>
      </c>
    </row>
    <row r="90" spans="20:21">
      <c r="T90" s="217">
        <v>1825</v>
      </c>
      <c r="U90" s="218">
        <v>2</v>
      </c>
    </row>
    <row r="91" spans="20:21">
      <c r="T91" s="217">
        <v>1845</v>
      </c>
      <c r="U91" s="218">
        <v>1</v>
      </c>
    </row>
  </sheetData>
  <mergeCells count="18">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37">
    <cfRule type="cellIs" dxfId="108" priority="1" stopIfTrue="1" operator="between">
      <formula>1120</formula>
      <formula>1174</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FF0000"/>
    <pageSetUpPr fitToPage="1"/>
  </sheetPr>
  <dimension ref="A1:U94"/>
  <sheetViews>
    <sheetView view="pageBreakPreview" topLeftCell="A31"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6.5703125" style="45"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26.85546875"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144</v>
      </c>
      <c r="E3" s="559"/>
      <c r="F3" s="560" t="s">
        <v>304</v>
      </c>
      <c r="G3" s="560"/>
      <c r="H3" s="561" t="str">
        <f>'YARIŞMA PROGRAMI'!E16</f>
        <v>11,25-Nora GÜNER</v>
      </c>
      <c r="I3" s="561"/>
      <c r="J3" s="561"/>
      <c r="K3" s="561"/>
      <c r="L3" s="561"/>
      <c r="M3" s="212" t="s">
        <v>303</v>
      </c>
      <c r="N3" s="562" t="str">
        <f>'YARIŞMA PROGRAMI'!F16</f>
        <v>11.74-BURCU ŞENTÜRK</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PROGRAMI'!B16</f>
        <v>09 Mayıs 2015 - 16.00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24.95" customHeight="1">
      <c r="A6" s="548" t="s">
        <v>11</v>
      </c>
      <c r="B6" s="549" t="s">
        <v>86</v>
      </c>
      <c r="C6" s="551" t="s">
        <v>97</v>
      </c>
      <c r="D6" s="552" t="s">
        <v>13</v>
      </c>
      <c r="E6" s="552" t="s">
        <v>295</v>
      </c>
      <c r="F6" s="552" t="s">
        <v>14</v>
      </c>
      <c r="G6" s="553" t="s">
        <v>177</v>
      </c>
      <c r="I6" s="230" t="s">
        <v>15</v>
      </c>
      <c r="J6" s="231"/>
      <c r="K6" s="231"/>
      <c r="L6" s="231"/>
      <c r="M6" s="234" t="s">
        <v>226</v>
      </c>
      <c r="N6" s="235" t="s">
        <v>1843</v>
      </c>
      <c r="O6" s="231"/>
      <c r="P6" s="232"/>
      <c r="T6" s="217">
        <v>1170</v>
      </c>
      <c r="U6" s="218">
        <v>95</v>
      </c>
    </row>
    <row r="7" spans="1:21" ht="26.25" customHeight="1">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9.75" customHeight="1">
      <c r="A8" s="66">
        <v>1</v>
      </c>
      <c r="B8" s="261">
        <v>82</v>
      </c>
      <c r="C8" s="111">
        <v>33992</v>
      </c>
      <c r="D8" s="262" t="s">
        <v>1229</v>
      </c>
      <c r="E8" s="171" t="s">
        <v>1230</v>
      </c>
      <c r="F8" s="112">
        <v>1198</v>
      </c>
      <c r="G8" s="238">
        <v>24</v>
      </c>
      <c r="H8" s="21"/>
      <c r="I8" s="66">
        <v>1</v>
      </c>
      <c r="J8" s="200" t="s">
        <v>147</v>
      </c>
      <c r="K8" s="238">
        <v>41</v>
      </c>
      <c r="L8" s="111">
        <v>34157</v>
      </c>
      <c r="M8" s="201" t="s">
        <v>1187</v>
      </c>
      <c r="N8" s="201" t="s">
        <v>1188</v>
      </c>
      <c r="O8" s="112">
        <v>1260</v>
      </c>
      <c r="P8" s="260">
        <v>5</v>
      </c>
      <c r="T8" s="217">
        <v>1174</v>
      </c>
      <c r="U8" s="218">
        <v>93</v>
      </c>
    </row>
    <row r="9" spans="1:21" s="18" customFormat="1" ht="39.75" customHeight="1">
      <c r="A9" s="66">
        <v>2</v>
      </c>
      <c r="B9" s="261">
        <v>243</v>
      </c>
      <c r="C9" s="111">
        <v>33883</v>
      </c>
      <c r="D9" s="262" t="s">
        <v>1417</v>
      </c>
      <c r="E9" s="171" t="s">
        <v>1418</v>
      </c>
      <c r="F9" s="112">
        <v>1225</v>
      </c>
      <c r="G9" s="238">
        <v>23</v>
      </c>
      <c r="H9" s="21"/>
      <c r="I9" s="66">
        <v>2</v>
      </c>
      <c r="J9" s="200" t="s">
        <v>148</v>
      </c>
      <c r="K9" s="238">
        <v>243</v>
      </c>
      <c r="L9" s="111">
        <v>33883</v>
      </c>
      <c r="M9" s="201" t="s">
        <v>1417</v>
      </c>
      <c r="N9" s="201" t="s">
        <v>1418</v>
      </c>
      <c r="O9" s="112">
        <v>1225</v>
      </c>
      <c r="P9" s="260">
        <v>2</v>
      </c>
      <c r="T9" s="217">
        <v>1176</v>
      </c>
      <c r="U9" s="218">
        <v>92</v>
      </c>
    </row>
    <row r="10" spans="1:21" s="18" customFormat="1" ht="39.75" customHeight="1">
      <c r="A10" s="66">
        <v>3</v>
      </c>
      <c r="B10" s="261">
        <v>495</v>
      </c>
      <c r="C10" s="111">
        <v>33378</v>
      </c>
      <c r="D10" s="262" t="s">
        <v>1438</v>
      </c>
      <c r="E10" s="171" t="s">
        <v>1439</v>
      </c>
      <c r="F10" s="112">
        <v>1240</v>
      </c>
      <c r="G10" s="238">
        <v>22</v>
      </c>
      <c r="H10" s="21"/>
      <c r="I10" s="66">
        <v>3</v>
      </c>
      <c r="J10" s="200" t="s">
        <v>149</v>
      </c>
      <c r="K10" s="238">
        <v>82</v>
      </c>
      <c r="L10" s="111">
        <v>33992</v>
      </c>
      <c r="M10" s="201" t="s">
        <v>1229</v>
      </c>
      <c r="N10" s="201" t="s">
        <v>1230</v>
      </c>
      <c r="O10" s="112">
        <v>1198</v>
      </c>
      <c r="P10" s="260">
        <v>1</v>
      </c>
      <c r="T10" s="217">
        <v>1178</v>
      </c>
      <c r="U10" s="218">
        <v>91</v>
      </c>
    </row>
    <row r="11" spans="1:21" s="18" customFormat="1" ht="39.75" customHeight="1">
      <c r="A11" s="66">
        <v>4</v>
      </c>
      <c r="B11" s="261">
        <v>95</v>
      </c>
      <c r="C11" s="111">
        <v>0</v>
      </c>
      <c r="D11" s="262" t="s">
        <v>1241</v>
      </c>
      <c r="E11" s="171" t="s">
        <v>1242</v>
      </c>
      <c r="F11" s="112">
        <v>1248</v>
      </c>
      <c r="G11" s="238">
        <v>21</v>
      </c>
      <c r="H11" s="21"/>
      <c r="I11" s="66">
        <v>4</v>
      </c>
      <c r="J11" s="200" t="s">
        <v>150</v>
      </c>
      <c r="K11" s="238">
        <v>495</v>
      </c>
      <c r="L11" s="111">
        <v>33378</v>
      </c>
      <c r="M11" s="201" t="s">
        <v>1438</v>
      </c>
      <c r="N11" s="201" t="s">
        <v>1439</v>
      </c>
      <c r="O11" s="112">
        <v>1240</v>
      </c>
      <c r="P11" s="260">
        <v>3</v>
      </c>
      <c r="T11" s="217">
        <v>1180</v>
      </c>
      <c r="U11" s="218">
        <v>90</v>
      </c>
    </row>
    <row r="12" spans="1:21" s="18" customFormat="1" ht="39.75" customHeight="1">
      <c r="A12" s="66">
        <v>5</v>
      </c>
      <c r="B12" s="261">
        <v>41</v>
      </c>
      <c r="C12" s="111">
        <v>34157</v>
      </c>
      <c r="D12" s="262" t="s">
        <v>1187</v>
      </c>
      <c r="E12" s="171" t="s">
        <v>1188</v>
      </c>
      <c r="F12" s="112">
        <v>1260</v>
      </c>
      <c r="G12" s="238">
        <v>20</v>
      </c>
      <c r="H12" s="21"/>
      <c r="I12" s="66">
        <v>5</v>
      </c>
      <c r="J12" s="200" t="s">
        <v>151</v>
      </c>
      <c r="K12" s="238">
        <v>95</v>
      </c>
      <c r="L12" s="111">
        <v>0</v>
      </c>
      <c r="M12" s="201" t="s">
        <v>1241</v>
      </c>
      <c r="N12" s="201" t="s">
        <v>1242</v>
      </c>
      <c r="O12" s="112">
        <v>1248</v>
      </c>
      <c r="P12" s="260">
        <v>4</v>
      </c>
      <c r="T12" s="217">
        <v>1182</v>
      </c>
      <c r="U12" s="218">
        <v>89</v>
      </c>
    </row>
    <row r="13" spans="1:21" s="18" customFormat="1" ht="39.75" customHeight="1">
      <c r="A13" s="66">
        <v>6</v>
      </c>
      <c r="B13" s="261">
        <v>168</v>
      </c>
      <c r="C13" s="111">
        <v>34157</v>
      </c>
      <c r="D13" s="262" t="s">
        <v>1326</v>
      </c>
      <c r="E13" s="171" t="s">
        <v>1327</v>
      </c>
      <c r="F13" s="112">
        <v>1289</v>
      </c>
      <c r="G13" s="238">
        <v>19</v>
      </c>
      <c r="H13" s="21"/>
      <c r="I13" s="66">
        <v>6</v>
      </c>
      <c r="J13" s="200" t="s">
        <v>152</v>
      </c>
      <c r="K13" s="238">
        <v>55</v>
      </c>
      <c r="L13" s="111">
        <v>35018</v>
      </c>
      <c r="M13" s="201" t="s">
        <v>1199</v>
      </c>
      <c r="N13" s="201" t="s">
        <v>1198</v>
      </c>
      <c r="O13" s="112">
        <v>1297</v>
      </c>
      <c r="P13" s="260">
        <v>6</v>
      </c>
      <c r="T13" s="217">
        <v>1184</v>
      </c>
      <c r="U13" s="218">
        <v>88</v>
      </c>
    </row>
    <row r="14" spans="1:21" s="18" customFormat="1" ht="39.75" customHeight="1">
      <c r="A14" s="66">
        <v>7</v>
      </c>
      <c r="B14" s="261">
        <v>55</v>
      </c>
      <c r="C14" s="111">
        <v>35018</v>
      </c>
      <c r="D14" s="262" t="s">
        <v>1199</v>
      </c>
      <c r="E14" s="171" t="s">
        <v>1198</v>
      </c>
      <c r="F14" s="112">
        <v>1297</v>
      </c>
      <c r="G14" s="238">
        <v>18</v>
      </c>
      <c r="H14" s="21"/>
      <c r="I14" s="230" t="s">
        <v>16</v>
      </c>
      <c r="J14" s="231"/>
      <c r="K14" s="231"/>
      <c r="L14" s="231"/>
      <c r="M14" s="234" t="s">
        <v>226</v>
      </c>
      <c r="N14" s="235" t="s">
        <v>1842</v>
      </c>
      <c r="O14" s="231"/>
      <c r="P14" s="232"/>
      <c r="T14" s="217">
        <v>1190</v>
      </c>
      <c r="U14" s="218">
        <v>85</v>
      </c>
    </row>
    <row r="15" spans="1:21" s="18" customFormat="1" ht="39.75" customHeight="1">
      <c r="A15" s="66">
        <v>8</v>
      </c>
      <c r="B15" s="261">
        <v>33</v>
      </c>
      <c r="C15" s="111">
        <v>34237</v>
      </c>
      <c r="D15" s="262" t="s">
        <v>1176</v>
      </c>
      <c r="E15" s="171" t="s">
        <v>1177</v>
      </c>
      <c r="F15" s="112">
        <v>1306</v>
      </c>
      <c r="G15" s="238">
        <v>17</v>
      </c>
      <c r="H15" s="21"/>
      <c r="I15" s="43" t="s">
        <v>11</v>
      </c>
      <c r="J15" s="40" t="s">
        <v>87</v>
      </c>
      <c r="K15" s="40" t="s">
        <v>86</v>
      </c>
      <c r="L15" s="41" t="s">
        <v>12</v>
      </c>
      <c r="M15" s="42" t="s">
        <v>13</v>
      </c>
      <c r="N15" s="42" t="s">
        <v>295</v>
      </c>
      <c r="O15" s="40" t="s">
        <v>14</v>
      </c>
      <c r="P15" s="40" t="s">
        <v>27</v>
      </c>
      <c r="T15" s="217">
        <v>1192</v>
      </c>
      <c r="U15" s="218">
        <v>84</v>
      </c>
    </row>
    <row r="16" spans="1:21" s="18" customFormat="1" ht="39.75" customHeight="1">
      <c r="A16" s="66">
        <v>9</v>
      </c>
      <c r="B16" s="261">
        <v>189</v>
      </c>
      <c r="C16" s="111">
        <v>34964</v>
      </c>
      <c r="D16" s="262" t="s">
        <v>1355</v>
      </c>
      <c r="E16" s="171" t="s">
        <v>1356</v>
      </c>
      <c r="F16" s="112">
        <v>1311</v>
      </c>
      <c r="G16" s="238">
        <v>16</v>
      </c>
      <c r="H16" s="21"/>
      <c r="I16" s="66">
        <v>1</v>
      </c>
      <c r="J16" s="200" t="s">
        <v>153</v>
      </c>
      <c r="K16" s="238">
        <v>133</v>
      </c>
      <c r="L16" s="111">
        <v>35236</v>
      </c>
      <c r="M16" s="201" t="s">
        <v>1278</v>
      </c>
      <c r="N16" s="201" t="s">
        <v>1279</v>
      </c>
      <c r="O16" s="112">
        <v>1373</v>
      </c>
      <c r="P16" s="260">
        <v>6</v>
      </c>
      <c r="T16" s="217">
        <v>1194</v>
      </c>
      <c r="U16" s="218">
        <v>83</v>
      </c>
    </row>
    <row r="17" spans="1:21" s="18" customFormat="1" ht="39.75" customHeight="1">
      <c r="A17" s="66">
        <v>10</v>
      </c>
      <c r="B17" s="261">
        <v>182</v>
      </c>
      <c r="C17" s="111">
        <v>35383</v>
      </c>
      <c r="D17" s="262" t="s">
        <v>1334</v>
      </c>
      <c r="E17" s="171" t="s">
        <v>1335</v>
      </c>
      <c r="F17" s="112">
        <v>1360</v>
      </c>
      <c r="G17" s="238">
        <v>15</v>
      </c>
      <c r="H17" s="21"/>
      <c r="I17" s="66">
        <v>2</v>
      </c>
      <c r="J17" s="200" t="s">
        <v>154</v>
      </c>
      <c r="K17" s="238">
        <v>168</v>
      </c>
      <c r="L17" s="111">
        <v>34157</v>
      </c>
      <c r="M17" s="201" t="s">
        <v>1326</v>
      </c>
      <c r="N17" s="201" t="s">
        <v>1327</v>
      </c>
      <c r="O17" s="112">
        <v>1289</v>
      </c>
      <c r="P17" s="260">
        <v>1</v>
      </c>
      <c r="T17" s="217">
        <v>1196</v>
      </c>
      <c r="U17" s="218">
        <v>82</v>
      </c>
    </row>
    <row r="18" spans="1:21" s="18" customFormat="1" ht="39.75" customHeight="1">
      <c r="A18" s="66">
        <v>11</v>
      </c>
      <c r="B18" s="261">
        <v>114</v>
      </c>
      <c r="C18" s="111">
        <v>0</v>
      </c>
      <c r="D18" s="262" t="s">
        <v>1268</v>
      </c>
      <c r="E18" s="171" t="s">
        <v>1269</v>
      </c>
      <c r="F18" s="112">
        <v>1363</v>
      </c>
      <c r="G18" s="238">
        <v>14</v>
      </c>
      <c r="H18" s="21"/>
      <c r="I18" s="66">
        <v>3</v>
      </c>
      <c r="J18" s="200" t="s">
        <v>155</v>
      </c>
      <c r="K18" s="238">
        <v>189</v>
      </c>
      <c r="L18" s="111">
        <v>34964</v>
      </c>
      <c r="M18" s="201" t="s">
        <v>1355</v>
      </c>
      <c r="N18" s="201" t="s">
        <v>1356</v>
      </c>
      <c r="O18" s="112">
        <v>1311</v>
      </c>
      <c r="P18" s="260">
        <v>3</v>
      </c>
      <c r="T18" s="217">
        <v>1198</v>
      </c>
      <c r="U18" s="218">
        <v>81</v>
      </c>
    </row>
    <row r="19" spans="1:21" s="18" customFormat="1" ht="39.75" customHeight="1">
      <c r="A19" s="66">
        <v>12</v>
      </c>
      <c r="B19" s="261">
        <v>133</v>
      </c>
      <c r="C19" s="111">
        <v>35236</v>
      </c>
      <c r="D19" s="262" t="s">
        <v>1278</v>
      </c>
      <c r="E19" s="171" t="s">
        <v>1279</v>
      </c>
      <c r="F19" s="112">
        <v>1373</v>
      </c>
      <c r="G19" s="238">
        <v>13</v>
      </c>
      <c r="H19" s="21"/>
      <c r="I19" s="66">
        <v>4</v>
      </c>
      <c r="J19" s="200" t="s">
        <v>156</v>
      </c>
      <c r="K19" s="238">
        <v>33</v>
      </c>
      <c r="L19" s="111">
        <v>34237</v>
      </c>
      <c r="M19" s="201" t="s">
        <v>1176</v>
      </c>
      <c r="N19" s="201" t="s">
        <v>1177</v>
      </c>
      <c r="O19" s="112">
        <v>1306</v>
      </c>
      <c r="P19" s="260">
        <v>2</v>
      </c>
      <c r="T19" s="217">
        <v>1200</v>
      </c>
      <c r="U19" s="218">
        <v>80</v>
      </c>
    </row>
    <row r="20" spans="1:21" s="18" customFormat="1" ht="39.75" customHeight="1">
      <c r="A20" s="66"/>
      <c r="B20" s="261"/>
      <c r="C20" s="111"/>
      <c r="D20" s="262"/>
      <c r="E20" s="171"/>
      <c r="F20" s="112"/>
      <c r="G20" s="238"/>
      <c r="H20" s="21"/>
      <c r="I20" s="66">
        <v>5</v>
      </c>
      <c r="J20" s="200" t="s">
        <v>157</v>
      </c>
      <c r="K20" s="238">
        <v>182</v>
      </c>
      <c r="L20" s="111">
        <v>35383</v>
      </c>
      <c r="M20" s="201" t="s">
        <v>1334</v>
      </c>
      <c r="N20" s="201" t="s">
        <v>1335</v>
      </c>
      <c r="O20" s="112">
        <v>1360</v>
      </c>
      <c r="P20" s="260">
        <v>4</v>
      </c>
      <c r="T20" s="217">
        <v>1202</v>
      </c>
      <c r="U20" s="218">
        <v>79</v>
      </c>
    </row>
    <row r="21" spans="1:21" s="18" customFormat="1" ht="39.75" customHeight="1">
      <c r="A21" s="66"/>
      <c r="B21" s="261"/>
      <c r="C21" s="111"/>
      <c r="D21" s="262"/>
      <c r="E21" s="171"/>
      <c r="F21" s="112"/>
      <c r="G21" s="238"/>
      <c r="H21" s="21"/>
      <c r="I21" s="66">
        <v>6</v>
      </c>
      <c r="J21" s="200" t="s">
        <v>158</v>
      </c>
      <c r="K21" s="238">
        <v>114</v>
      </c>
      <c r="L21" s="111">
        <v>0</v>
      </c>
      <c r="M21" s="201" t="s">
        <v>1268</v>
      </c>
      <c r="N21" s="201" t="s">
        <v>1269</v>
      </c>
      <c r="O21" s="112">
        <v>1363</v>
      </c>
      <c r="P21" s="260">
        <v>5</v>
      </c>
      <c r="T21" s="217">
        <v>1204</v>
      </c>
      <c r="U21" s="218">
        <v>78</v>
      </c>
    </row>
    <row r="22" spans="1:21" s="18" customFormat="1" ht="39.75" customHeight="1">
      <c r="A22" s="66"/>
      <c r="B22" s="261"/>
      <c r="C22" s="111"/>
      <c r="D22" s="262"/>
      <c r="E22" s="171"/>
      <c r="F22" s="112"/>
      <c r="G22" s="238"/>
      <c r="H22" s="21"/>
      <c r="I22" s="230" t="s">
        <v>17</v>
      </c>
      <c r="J22" s="231"/>
      <c r="K22" s="231"/>
      <c r="L22" s="231"/>
      <c r="M22" s="234" t="s">
        <v>226</v>
      </c>
      <c r="N22" s="235"/>
      <c r="O22" s="231"/>
      <c r="P22" s="232"/>
      <c r="T22" s="217">
        <v>1210</v>
      </c>
      <c r="U22" s="218">
        <v>75</v>
      </c>
    </row>
    <row r="23" spans="1:21" s="18" customFormat="1" ht="39.75" customHeight="1">
      <c r="A23" s="66"/>
      <c r="B23" s="261"/>
      <c r="C23" s="111"/>
      <c r="D23" s="262"/>
      <c r="E23" s="171"/>
      <c r="F23" s="112"/>
      <c r="G23" s="238"/>
      <c r="H23" s="21"/>
      <c r="I23" s="43" t="s">
        <v>11</v>
      </c>
      <c r="J23" s="40" t="s">
        <v>87</v>
      </c>
      <c r="K23" s="40" t="s">
        <v>86</v>
      </c>
      <c r="L23" s="41" t="s">
        <v>12</v>
      </c>
      <c r="M23" s="42" t="s">
        <v>13</v>
      </c>
      <c r="N23" s="42" t="s">
        <v>295</v>
      </c>
      <c r="O23" s="40" t="s">
        <v>14</v>
      </c>
      <c r="P23" s="40" t="s">
        <v>27</v>
      </c>
      <c r="T23" s="217">
        <v>1213</v>
      </c>
      <c r="U23" s="218">
        <v>74</v>
      </c>
    </row>
    <row r="24" spans="1:21" s="18" customFormat="1" ht="39.75" customHeight="1">
      <c r="A24" s="66"/>
      <c r="B24" s="261"/>
      <c r="C24" s="111"/>
      <c r="D24" s="262"/>
      <c r="E24" s="171"/>
      <c r="F24" s="112"/>
      <c r="G24" s="238"/>
      <c r="H24" s="21"/>
      <c r="I24" s="66">
        <v>1</v>
      </c>
      <c r="J24" s="200" t="s">
        <v>159</v>
      </c>
      <c r="K24" s="238"/>
      <c r="L24" s="111"/>
      <c r="M24" s="201"/>
      <c r="N24" s="201"/>
      <c r="O24" s="112"/>
      <c r="P24" s="260"/>
      <c r="T24" s="217">
        <v>1216</v>
      </c>
      <c r="U24" s="218">
        <v>73</v>
      </c>
    </row>
    <row r="25" spans="1:21" s="18" customFormat="1" ht="39.75" customHeight="1">
      <c r="A25" s="541" t="s">
        <v>1839</v>
      </c>
      <c r="B25" s="542"/>
      <c r="C25" s="542"/>
      <c r="D25" s="542"/>
      <c r="E25" s="542"/>
      <c r="F25" s="542"/>
      <c r="G25" s="543"/>
      <c r="H25" s="21"/>
      <c r="I25" s="66">
        <v>2</v>
      </c>
      <c r="J25" s="200" t="s">
        <v>160</v>
      </c>
      <c r="K25" s="238"/>
      <c r="L25" s="111"/>
      <c r="M25" s="201"/>
      <c r="N25" s="201"/>
      <c r="O25" s="112"/>
      <c r="P25" s="260"/>
      <c r="T25" s="217">
        <v>1219</v>
      </c>
      <c r="U25" s="218">
        <v>72</v>
      </c>
    </row>
    <row r="26" spans="1:21" s="18" customFormat="1" ht="39.75" customHeight="1">
      <c r="A26" s="544"/>
      <c r="B26" s="545"/>
      <c r="C26" s="545"/>
      <c r="D26" s="545"/>
      <c r="E26" s="545"/>
      <c r="F26" s="545"/>
      <c r="G26" s="546"/>
      <c r="H26" s="21"/>
      <c r="I26" s="66">
        <v>3</v>
      </c>
      <c r="J26" s="200" t="s">
        <v>161</v>
      </c>
      <c r="K26" s="238"/>
      <c r="L26" s="111"/>
      <c r="M26" s="201"/>
      <c r="N26" s="201"/>
      <c r="O26" s="112"/>
      <c r="P26" s="260"/>
      <c r="T26" s="217">
        <v>1222</v>
      </c>
      <c r="U26" s="218">
        <v>71</v>
      </c>
    </row>
    <row r="27" spans="1:21" s="18" customFormat="1" ht="39.75" customHeight="1">
      <c r="A27" s="66"/>
      <c r="B27" s="261"/>
      <c r="C27" s="111"/>
      <c r="D27" s="262"/>
      <c r="E27" s="171"/>
      <c r="F27" s="112"/>
      <c r="G27" s="238"/>
      <c r="H27" s="21"/>
      <c r="I27" s="66">
        <v>4</v>
      </c>
      <c r="J27" s="200" t="s">
        <v>162</v>
      </c>
      <c r="K27" s="238"/>
      <c r="L27" s="111"/>
      <c r="M27" s="201"/>
      <c r="N27" s="201"/>
      <c r="O27" s="112"/>
      <c r="P27" s="260"/>
      <c r="T27" s="217">
        <v>1225</v>
      </c>
      <c r="U27" s="218">
        <v>70</v>
      </c>
    </row>
    <row r="28" spans="1:21" s="18" customFormat="1" ht="39.75" customHeight="1">
      <c r="A28" s="66"/>
      <c r="B28" s="261"/>
      <c r="C28" s="111"/>
      <c r="D28" s="262"/>
      <c r="E28" s="171"/>
      <c r="F28" s="112"/>
      <c r="G28" s="238"/>
      <c r="H28" s="21"/>
      <c r="I28" s="66">
        <v>5</v>
      </c>
      <c r="J28" s="200" t="s">
        <v>163</v>
      </c>
      <c r="K28" s="238"/>
      <c r="L28" s="111"/>
      <c r="M28" s="201"/>
      <c r="N28" s="201"/>
      <c r="O28" s="112"/>
      <c r="P28" s="260"/>
      <c r="T28" s="217">
        <v>1228</v>
      </c>
      <c r="U28" s="218">
        <v>69</v>
      </c>
    </row>
    <row r="29" spans="1:21" s="18" customFormat="1" ht="39.75" customHeight="1">
      <c r="A29" s="66"/>
      <c r="B29" s="261"/>
      <c r="C29" s="111"/>
      <c r="D29" s="262"/>
      <c r="E29" s="171"/>
      <c r="F29" s="112"/>
      <c r="G29" s="238"/>
      <c r="H29" s="21"/>
      <c r="I29" s="66">
        <v>6</v>
      </c>
      <c r="J29" s="200" t="s">
        <v>164</v>
      </c>
      <c r="K29" s="238"/>
      <c r="L29" s="111"/>
      <c r="M29" s="201"/>
      <c r="N29" s="201"/>
      <c r="O29" s="112"/>
      <c r="P29" s="260"/>
      <c r="T29" s="217">
        <v>1231</v>
      </c>
      <c r="U29" s="218">
        <v>68</v>
      </c>
    </row>
    <row r="30" spans="1:21" s="18" customFormat="1" ht="39.75" customHeight="1">
      <c r="A30" s="66"/>
      <c r="B30" s="261"/>
      <c r="C30" s="111"/>
      <c r="D30" s="262"/>
      <c r="E30" s="171"/>
      <c r="F30" s="112"/>
      <c r="G30" s="238"/>
      <c r="H30" s="21"/>
      <c r="I30" s="230" t="s">
        <v>302</v>
      </c>
      <c r="J30" s="231"/>
      <c r="K30" s="231"/>
      <c r="L30" s="231"/>
      <c r="M30" s="234" t="s">
        <v>226</v>
      </c>
      <c r="N30" s="235"/>
      <c r="O30" s="231"/>
      <c r="P30" s="232"/>
      <c r="T30" s="217">
        <v>1210</v>
      </c>
      <c r="U30" s="218">
        <v>75</v>
      </c>
    </row>
    <row r="31" spans="1:21" s="18" customFormat="1" ht="39.75" customHeight="1">
      <c r="A31" s="66"/>
      <c r="B31" s="261"/>
      <c r="C31" s="111"/>
      <c r="D31" s="262"/>
      <c r="E31" s="171"/>
      <c r="F31" s="112"/>
      <c r="G31" s="238"/>
      <c r="H31" s="21"/>
      <c r="I31" s="43" t="s">
        <v>11</v>
      </c>
      <c r="J31" s="40" t="s">
        <v>87</v>
      </c>
      <c r="K31" s="40" t="s">
        <v>86</v>
      </c>
      <c r="L31" s="41" t="s">
        <v>12</v>
      </c>
      <c r="M31" s="42" t="s">
        <v>13</v>
      </c>
      <c r="N31" s="42" t="s">
        <v>295</v>
      </c>
      <c r="O31" s="40" t="s">
        <v>14</v>
      </c>
      <c r="P31" s="40" t="s">
        <v>27</v>
      </c>
      <c r="T31" s="217">
        <v>1213</v>
      </c>
      <c r="U31" s="218">
        <v>74</v>
      </c>
    </row>
    <row r="32" spans="1:21" s="18" customFormat="1" ht="39.75" customHeight="1">
      <c r="A32" s="66"/>
      <c r="B32" s="261"/>
      <c r="C32" s="111"/>
      <c r="D32" s="262"/>
      <c r="E32" s="171"/>
      <c r="F32" s="112"/>
      <c r="G32" s="238"/>
      <c r="H32" s="21"/>
      <c r="I32" s="66">
        <v>1</v>
      </c>
      <c r="J32" s="200" t="s">
        <v>305</v>
      </c>
      <c r="K32" s="238"/>
      <c r="L32" s="111"/>
      <c r="M32" s="201"/>
      <c r="N32" s="201"/>
      <c r="O32" s="112"/>
      <c r="P32" s="260"/>
      <c r="T32" s="217">
        <v>1216</v>
      </c>
      <c r="U32" s="218">
        <v>73</v>
      </c>
    </row>
    <row r="33" spans="1:21" s="18" customFormat="1" ht="39.75" customHeight="1">
      <c r="A33" s="66"/>
      <c r="B33" s="261"/>
      <c r="C33" s="111"/>
      <c r="D33" s="262"/>
      <c r="E33" s="171"/>
      <c r="F33" s="112"/>
      <c r="G33" s="238"/>
      <c r="H33" s="21"/>
      <c r="I33" s="66">
        <v>2</v>
      </c>
      <c r="J33" s="200" t="s">
        <v>306</v>
      </c>
      <c r="K33" s="238"/>
      <c r="L33" s="111"/>
      <c r="M33" s="201"/>
      <c r="N33" s="201"/>
      <c r="O33" s="112"/>
      <c r="P33" s="260"/>
      <c r="T33" s="217">
        <v>1219</v>
      </c>
      <c r="U33" s="218">
        <v>72</v>
      </c>
    </row>
    <row r="34" spans="1:21" s="18" customFormat="1" ht="39.75" customHeight="1">
      <c r="A34" s="66"/>
      <c r="B34" s="261"/>
      <c r="C34" s="111"/>
      <c r="D34" s="262"/>
      <c r="E34" s="171"/>
      <c r="F34" s="112"/>
      <c r="G34" s="238"/>
      <c r="H34" s="21"/>
      <c r="I34" s="66">
        <v>3</v>
      </c>
      <c r="J34" s="200" t="s">
        <v>307</v>
      </c>
      <c r="K34" s="238"/>
      <c r="L34" s="111"/>
      <c r="M34" s="201"/>
      <c r="N34" s="201"/>
      <c r="O34" s="112"/>
      <c r="P34" s="260"/>
      <c r="T34" s="217">
        <v>1222</v>
      </c>
      <c r="U34" s="218">
        <v>71</v>
      </c>
    </row>
    <row r="35" spans="1:21" s="18" customFormat="1" ht="39.75" customHeight="1">
      <c r="A35" s="66"/>
      <c r="B35" s="261"/>
      <c r="C35" s="111"/>
      <c r="D35" s="262"/>
      <c r="E35" s="171"/>
      <c r="F35" s="112"/>
      <c r="G35" s="238"/>
      <c r="H35" s="21"/>
      <c r="I35" s="66">
        <v>4</v>
      </c>
      <c r="J35" s="200" t="s">
        <v>308</v>
      </c>
      <c r="K35" s="238"/>
      <c r="L35" s="111"/>
      <c r="M35" s="201"/>
      <c r="N35" s="201"/>
      <c r="O35" s="112"/>
      <c r="P35" s="260"/>
      <c r="T35" s="217">
        <v>1225</v>
      </c>
      <c r="U35" s="218">
        <v>70</v>
      </c>
    </row>
    <row r="36" spans="1:21" s="18" customFormat="1" ht="39.75" customHeight="1">
      <c r="A36" s="66"/>
      <c r="B36" s="261"/>
      <c r="C36" s="111"/>
      <c r="D36" s="262"/>
      <c r="E36" s="171"/>
      <c r="F36" s="112"/>
      <c r="G36" s="238"/>
      <c r="H36" s="21"/>
      <c r="I36" s="66">
        <v>5</v>
      </c>
      <c r="J36" s="200" t="s">
        <v>309</v>
      </c>
      <c r="K36" s="238"/>
      <c r="L36" s="111"/>
      <c r="M36" s="201"/>
      <c r="N36" s="201"/>
      <c r="O36" s="112"/>
      <c r="P36" s="260"/>
      <c r="T36" s="217">
        <v>1228</v>
      </c>
      <c r="U36" s="218">
        <v>69</v>
      </c>
    </row>
    <row r="37" spans="1:21" s="18" customFormat="1" ht="39.75" customHeight="1">
      <c r="A37" s="66"/>
      <c r="B37" s="261"/>
      <c r="C37" s="111"/>
      <c r="D37" s="262"/>
      <c r="E37" s="171"/>
      <c r="F37" s="112"/>
      <c r="G37" s="238"/>
      <c r="H37" s="21"/>
      <c r="I37" s="66">
        <v>6</v>
      </c>
      <c r="J37" s="200" t="s">
        <v>310</v>
      </c>
      <c r="K37" s="238"/>
      <c r="L37" s="111"/>
      <c r="M37" s="201"/>
      <c r="N37" s="201"/>
      <c r="O37" s="112"/>
      <c r="P37" s="260"/>
      <c r="T37" s="217">
        <v>1231</v>
      </c>
      <c r="U37" s="218">
        <v>68</v>
      </c>
    </row>
    <row r="38" spans="1:21" ht="14.25" customHeight="1">
      <c r="A38" s="25" t="s">
        <v>18</v>
      </c>
      <c r="B38" s="25"/>
      <c r="C38" s="25"/>
      <c r="D38" s="51"/>
      <c r="E38" s="44" t="s">
        <v>0</v>
      </c>
      <c r="F38" s="39" t="s">
        <v>1</v>
      </c>
      <c r="G38" s="22"/>
      <c r="H38" s="26" t="s">
        <v>2</v>
      </c>
      <c r="I38" s="26"/>
      <c r="J38" s="26"/>
      <c r="K38" s="26"/>
      <c r="M38" s="47" t="s">
        <v>3</v>
      </c>
      <c r="N38" s="48" t="s">
        <v>3</v>
      </c>
      <c r="O38" s="22" t="s">
        <v>3</v>
      </c>
      <c r="P38" s="25"/>
      <c r="Q38" s="27"/>
      <c r="T38" s="217">
        <v>1280</v>
      </c>
      <c r="U38" s="218">
        <v>54</v>
      </c>
    </row>
    <row r="39" spans="1:21">
      <c r="T39" s="217">
        <v>1285</v>
      </c>
      <c r="U39" s="218">
        <v>53</v>
      </c>
    </row>
    <row r="40" spans="1:21">
      <c r="T40" s="217">
        <v>1290</v>
      </c>
      <c r="U40" s="218">
        <v>52</v>
      </c>
    </row>
    <row r="41" spans="1:21">
      <c r="T41" s="217">
        <v>1295</v>
      </c>
      <c r="U41" s="218">
        <v>51</v>
      </c>
    </row>
    <row r="42" spans="1:21">
      <c r="T42" s="217">
        <v>1300</v>
      </c>
      <c r="U42" s="218">
        <v>50</v>
      </c>
    </row>
    <row r="43" spans="1:21" hidden="1">
      <c r="T43" s="217">
        <v>1305</v>
      </c>
      <c r="U43" s="218">
        <v>49</v>
      </c>
    </row>
    <row r="44" spans="1:21" ht="25.5" hidden="1">
      <c r="A44" s="22">
        <v>13</v>
      </c>
      <c r="B44" s="22">
        <v>206</v>
      </c>
      <c r="C44" s="20">
        <v>35152</v>
      </c>
      <c r="D44" s="45" t="s">
        <v>1366</v>
      </c>
      <c r="E44" s="45" t="s">
        <v>1367</v>
      </c>
      <c r="F44" s="20">
        <v>1378</v>
      </c>
      <c r="G44" s="23">
        <v>12</v>
      </c>
      <c r="T44" s="217">
        <v>1310</v>
      </c>
      <c r="U44" s="218">
        <v>48</v>
      </c>
    </row>
    <row r="45" spans="1:21" ht="25.5" hidden="1">
      <c r="A45" s="22">
        <v>14</v>
      </c>
      <c r="B45" s="22">
        <v>265</v>
      </c>
      <c r="C45" s="20">
        <v>34845</v>
      </c>
      <c r="D45" s="45" t="s">
        <v>1461</v>
      </c>
      <c r="E45" s="45" t="s">
        <v>1462</v>
      </c>
      <c r="F45" s="20">
        <v>1398</v>
      </c>
      <c r="G45" s="23">
        <v>11</v>
      </c>
      <c r="T45" s="217">
        <v>1315</v>
      </c>
      <c r="U45" s="218">
        <v>47</v>
      </c>
    </row>
    <row r="46" spans="1:21" ht="25.5" hidden="1">
      <c r="A46" s="22">
        <v>15</v>
      </c>
      <c r="B46" s="22">
        <v>237</v>
      </c>
      <c r="C46" s="20">
        <v>33632</v>
      </c>
      <c r="D46" s="45" t="s">
        <v>1408</v>
      </c>
      <c r="E46" s="45" t="s">
        <v>1409</v>
      </c>
      <c r="F46" s="20">
        <v>1399</v>
      </c>
      <c r="G46" s="23">
        <v>10</v>
      </c>
      <c r="T46" s="217">
        <v>1320</v>
      </c>
      <c r="U46" s="218">
        <v>46</v>
      </c>
    </row>
    <row r="47" spans="1:21" ht="25.5" hidden="1">
      <c r="A47" s="22">
        <v>16</v>
      </c>
      <c r="B47" s="22">
        <v>208</v>
      </c>
      <c r="C47" s="20" t="s">
        <v>1375</v>
      </c>
      <c r="D47" s="45" t="s">
        <v>1376</v>
      </c>
      <c r="E47" s="45" t="s">
        <v>1377</v>
      </c>
      <c r="F47" s="20">
        <v>1404</v>
      </c>
      <c r="G47" s="23">
        <v>9</v>
      </c>
      <c r="T47" s="217">
        <v>1325</v>
      </c>
      <c r="U47" s="218">
        <v>45</v>
      </c>
    </row>
    <row r="48" spans="1:21" ht="25.5" hidden="1">
      <c r="A48" s="22">
        <v>17</v>
      </c>
      <c r="B48" s="22">
        <v>404</v>
      </c>
      <c r="C48" s="20">
        <v>34631</v>
      </c>
      <c r="D48" s="45" t="s">
        <v>1491</v>
      </c>
      <c r="E48" s="45" t="s">
        <v>1492</v>
      </c>
      <c r="F48" s="20">
        <v>1406</v>
      </c>
      <c r="G48" s="23" t="s">
        <v>1827</v>
      </c>
      <c r="T48" s="217">
        <v>1330</v>
      </c>
      <c r="U48" s="218">
        <v>44</v>
      </c>
    </row>
    <row r="49" spans="1:21" ht="25.5" hidden="1">
      <c r="A49" s="22">
        <v>18</v>
      </c>
      <c r="B49" s="22">
        <v>151</v>
      </c>
      <c r="C49" s="20">
        <v>35296</v>
      </c>
      <c r="D49" s="45" t="s">
        <v>1299</v>
      </c>
      <c r="E49" s="45" t="s">
        <v>1300</v>
      </c>
      <c r="F49" s="20">
        <v>1409</v>
      </c>
      <c r="G49" s="23">
        <v>8</v>
      </c>
      <c r="T49" s="217">
        <v>1335</v>
      </c>
      <c r="U49" s="218">
        <v>43</v>
      </c>
    </row>
    <row r="50" spans="1:21" ht="25.5" hidden="1">
      <c r="A50" s="22">
        <v>19</v>
      </c>
      <c r="B50" s="22">
        <v>407</v>
      </c>
      <c r="C50" s="20">
        <v>34582</v>
      </c>
      <c r="D50" s="45" t="s">
        <v>1494</v>
      </c>
      <c r="E50" s="45" t="s">
        <v>1495</v>
      </c>
      <c r="F50" s="20">
        <v>1428</v>
      </c>
      <c r="G50" s="23" t="s">
        <v>1827</v>
      </c>
      <c r="T50" s="217">
        <v>1340</v>
      </c>
      <c r="U50" s="218">
        <v>42</v>
      </c>
    </row>
    <row r="51" spans="1:21" ht="25.5" hidden="1">
      <c r="A51" s="22">
        <v>20</v>
      </c>
      <c r="B51" s="22">
        <v>134</v>
      </c>
      <c r="C51" s="20">
        <v>34657</v>
      </c>
      <c r="D51" s="45" t="s">
        <v>1289</v>
      </c>
      <c r="E51" s="45" t="s">
        <v>1290</v>
      </c>
      <c r="F51" s="20">
        <v>1428</v>
      </c>
      <c r="G51" s="23">
        <v>7</v>
      </c>
      <c r="T51" s="217">
        <v>1345</v>
      </c>
      <c r="U51" s="218">
        <v>41</v>
      </c>
    </row>
    <row r="52" spans="1:21" ht="25.5" hidden="1">
      <c r="A52" s="22">
        <v>21</v>
      </c>
      <c r="B52" s="22">
        <v>408</v>
      </c>
      <c r="C52" s="20">
        <v>34714</v>
      </c>
      <c r="D52" s="45" t="s">
        <v>1496</v>
      </c>
      <c r="E52" s="45" t="s">
        <v>1495</v>
      </c>
      <c r="F52" s="20">
        <v>1450</v>
      </c>
      <c r="G52" s="23" t="s">
        <v>1827</v>
      </c>
      <c r="T52" s="217">
        <v>1350</v>
      </c>
      <c r="U52" s="218">
        <v>40</v>
      </c>
    </row>
    <row r="53" spans="1:21" ht="25.5" hidden="1">
      <c r="A53" s="22">
        <v>22</v>
      </c>
      <c r="B53" s="22">
        <v>157</v>
      </c>
      <c r="C53" s="20">
        <v>34403</v>
      </c>
      <c r="D53" s="45" t="s">
        <v>1314</v>
      </c>
      <c r="E53" s="45" t="s">
        <v>1315</v>
      </c>
      <c r="F53" s="20">
        <v>1452</v>
      </c>
      <c r="G53" s="23">
        <v>6</v>
      </c>
      <c r="T53" s="217">
        <v>1355</v>
      </c>
      <c r="U53" s="218">
        <v>39</v>
      </c>
    </row>
    <row r="54" spans="1:21" ht="25.5" hidden="1">
      <c r="A54" s="22">
        <v>23</v>
      </c>
      <c r="B54" s="22">
        <v>223</v>
      </c>
      <c r="C54" s="20">
        <v>34065</v>
      </c>
      <c r="D54" s="45" t="s">
        <v>1400</v>
      </c>
      <c r="E54" s="45" t="s">
        <v>1401</v>
      </c>
      <c r="F54" s="20">
        <v>1453</v>
      </c>
      <c r="G54" s="23">
        <v>5</v>
      </c>
      <c r="T54" s="217">
        <v>1365</v>
      </c>
      <c r="U54" s="218">
        <v>38</v>
      </c>
    </row>
    <row r="55" spans="1:21" hidden="1">
      <c r="A55" s="22">
        <v>24</v>
      </c>
      <c r="B55" s="22">
        <v>76</v>
      </c>
      <c r="C55" s="20">
        <v>34706</v>
      </c>
      <c r="D55" s="45" t="s">
        <v>1220</v>
      </c>
      <c r="E55" s="45" t="s">
        <v>1221</v>
      </c>
      <c r="F55" s="20">
        <v>1458</v>
      </c>
      <c r="G55" s="23">
        <v>4</v>
      </c>
      <c r="T55" s="217">
        <v>1375</v>
      </c>
      <c r="U55" s="218">
        <v>37</v>
      </c>
    </row>
    <row r="56" spans="1:21" hidden="1">
      <c r="A56" s="22">
        <v>25</v>
      </c>
      <c r="B56" s="22">
        <v>101</v>
      </c>
      <c r="C56" s="20">
        <v>35282</v>
      </c>
      <c r="D56" s="45" t="s">
        <v>1251</v>
      </c>
      <c r="E56" s="45" t="s">
        <v>1252</v>
      </c>
      <c r="F56" s="20">
        <v>1465</v>
      </c>
      <c r="G56" s="23">
        <v>3</v>
      </c>
      <c r="T56" s="217">
        <v>1385</v>
      </c>
      <c r="U56" s="218">
        <v>36</v>
      </c>
    </row>
    <row r="57" spans="1:21" ht="25.5" hidden="1">
      <c r="A57" s="22">
        <v>26</v>
      </c>
      <c r="B57" s="22">
        <v>405</v>
      </c>
      <c r="C57" s="20">
        <v>35019</v>
      </c>
      <c r="D57" s="45" t="s">
        <v>1493</v>
      </c>
      <c r="E57" s="45" t="s">
        <v>1492</v>
      </c>
      <c r="F57" s="20">
        <v>1477</v>
      </c>
      <c r="G57" s="23" t="s">
        <v>1827</v>
      </c>
      <c r="T57" s="217">
        <v>1395</v>
      </c>
      <c r="U57" s="218">
        <v>35</v>
      </c>
    </row>
    <row r="58" spans="1:21" ht="25.5" hidden="1">
      <c r="A58" s="22">
        <v>27</v>
      </c>
      <c r="B58" s="22">
        <v>60</v>
      </c>
      <c r="C58" s="20">
        <v>34587</v>
      </c>
      <c r="D58" s="45" t="s">
        <v>1208</v>
      </c>
      <c r="E58" s="45" t="s">
        <v>1209</v>
      </c>
      <c r="F58" s="20">
        <v>1479</v>
      </c>
      <c r="G58" s="23">
        <v>2</v>
      </c>
      <c r="T58" s="217">
        <v>1405</v>
      </c>
      <c r="U58" s="218">
        <v>34</v>
      </c>
    </row>
    <row r="59" spans="1:21" ht="25.5" hidden="1">
      <c r="A59" s="22">
        <v>28</v>
      </c>
      <c r="B59" s="22">
        <v>106</v>
      </c>
      <c r="C59" s="20">
        <v>35107</v>
      </c>
      <c r="D59" s="45" t="s">
        <v>1262</v>
      </c>
      <c r="E59" s="45" t="s">
        <v>1263</v>
      </c>
      <c r="F59" s="20">
        <v>1529</v>
      </c>
      <c r="G59" s="23">
        <v>1</v>
      </c>
      <c r="T59" s="217">
        <v>1415</v>
      </c>
      <c r="U59" s="218">
        <v>33</v>
      </c>
    </row>
    <row r="60" spans="1:21" ht="25.5" hidden="1">
      <c r="A60" s="22">
        <v>29</v>
      </c>
      <c r="B60" s="22">
        <v>231</v>
      </c>
      <c r="C60" s="20">
        <v>33396</v>
      </c>
      <c r="D60" s="45" t="s">
        <v>1415</v>
      </c>
      <c r="E60" s="45" t="s">
        <v>1497</v>
      </c>
      <c r="F60" s="20">
        <v>1555</v>
      </c>
      <c r="T60" s="217">
        <v>1425</v>
      </c>
      <c r="U60" s="218">
        <v>32</v>
      </c>
    </row>
    <row r="61" spans="1:21" ht="25.5" hidden="1">
      <c r="A61" s="22">
        <v>30</v>
      </c>
      <c r="B61" s="22">
        <v>169</v>
      </c>
      <c r="C61" s="20">
        <v>34576</v>
      </c>
      <c r="D61" s="45" t="s">
        <v>1333</v>
      </c>
      <c r="E61" s="45" t="s">
        <v>1495</v>
      </c>
      <c r="F61" s="20">
        <v>1579</v>
      </c>
      <c r="T61" s="217">
        <v>1435</v>
      </c>
      <c r="U61" s="218">
        <v>31</v>
      </c>
    </row>
    <row r="62" spans="1:21" ht="25.5" hidden="1">
      <c r="A62" s="22">
        <v>15</v>
      </c>
      <c r="B62" s="22">
        <v>32</v>
      </c>
      <c r="C62" s="20">
        <v>33646</v>
      </c>
      <c r="D62" s="45" t="s">
        <v>1178</v>
      </c>
      <c r="E62" s="45" t="s">
        <v>1490</v>
      </c>
      <c r="F62" s="20">
        <v>1581</v>
      </c>
      <c r="T62" s="217">
        <v>1445</v>
      </c>
      <c r="U62" s="218">
        <v>30</v>
      </c>
    </row>
    <row r="63" spans="1:21" ht="25.5" hidden="1">
      <c r="A63" s="22">
        <v>16</v>
      </c>
      <c r="B63" s="22">
        <v>255</v>
      </c>
      <c r="C63" s="20">
        <v>33097</v>
      </c>
      <c r="D63" s="45" t="s">
        <v>1454</v>
      </c>
      <c r="E63" s="45" t="s">
        <v>1455</v>
      </c>
      <c r="F63" s="20">
        <v>1961</v>
      </c>
      <c r="T63" s="217">
        <v>1455</v>
      </c>
      <c r="U63" s="218">
        <v>29</v>
      </c>
    </row>
    <row r="64" spans="1:21" ht="25.5" hidden="1">
      <c r="A64" s="22" t="s">
        <v>1827</v>
      </c>
      <c r="B64" s="22">
        <v>275</v>
      </c>
      <c r="C64" s="20">
        <v>33974</v>
      </c>
      <c r="D64" s="45" t="s">
        <v>1450</v>
      </c>
      <c r="E64" s="45" t="s">
        <v>1451</v>
      </c>
      <c r="F64" s="20" t="s">
        <v>1828</v>
      </c>
      <c r="T64" s="217">
        <v>1465</v>
      </c>
      <c r="U64" s="218">
        <v>28</v>
      </c>
    </row>
    <row r="65" spans="1:21" ht="25.5" hidden="1">
      <c r="A65" s="22" t="s">
        <v>1827</v>
      </c>
      <c r="B65" s="22">
        <v>184</v>
      </c>
      <c r="C65" s="20">
        <v>34363</v>
      </c>
      <c r="D65" s="45" t="s">
        <v>1348</v>
      </c>
      <c r="E65" s="45" t="s">
        <v>1349</v>
      </c>
      <c r="F65" s="20" t="s">
        <v>1826</v>
      </c>
      <c r="T65" s="217">
        <v>1475</v>
      </c>
      <c r="U65" s="218">
        <v>27</v>
      </c>
    </row>
    <row r="66" spans="1:21" ht="25.5" hidden="1">
      <c r="A66" s="22" t="s">
        <v>1827</v>
      </c>
      <c r="B66" s="22">
        <v>3</v>
      </c>
      <c r="C66" s="20">
        <v>35106</v>
      </c>
      <c r="D66" s="45" t="s">
        <v>1149</v>
      </c>
      <c r="E66" s="45" t="s">
        <v>1150</v>
      </c>
      <c r="F66" s="20" t="s">
        <v>1826</v>
      </c>
      <c r="T66" s="217">
        <v>1485</v>
      </c>
      <c r="U66" s="218">
        <v>26</v>
      </c>
    </row>
    <row r="67" spans="1:21" hidden="1">
      <c r="T67" s="217">
        <v>1495</v>
      </c>
      <c r="U67" s="218">
        <v>25</v>
      </c>
    </row>
    <row r="68" spans="1:21" hidden="1">
      <c r="T68" s="217">
        <v>1505</v>
      </c>
      <c r="U68" s="218">
        <v>24</v>
      </c>
    </row>
    <row r="69" spans="1:21" ht="25.5" hidden="1">
      <c r="E69" s="45" t="s">
        <v>1158</v>
      </c>
      <c r="T69" s="217">
        <v>1515</v>
      </c>
      <c r="U69" s="218">
        <v>23</v>
      </c>
    </row>
    <row r="70" spans="1:21" hidden="1">
      <c r="E70" s="45" t="s">
        <v>1160</v>
      </c>
      <c r="T70" s="217">
        <v>1525</v>
      </c>
      <c r="U70" s="218">
        <v>22</v>
      </c>
    </row>
    <row r="71" spans="1:21" ht="25.5" hidden="1">
      <c r="E71" s="45" t="s">
        <v>1162</v>
      </c>
      <c r="T71" s="217">
        <v>1535</v>
      </c>
      <c r="U71" s="218">
        <v>21</v>
      </c>
    </row>
    <row r="72" spans="1:21" ht="25.5" hidden="1">
      <c r="E72" s="45" t="s">
        <v>1165</v>
      </c>
      <c r="T72" s="217">
        <v>1545</v>
      </c>
      <c r="U72" s="218">
        <v>20</v>
      </c>
    </row>
    <row r="73" spans="1:21" hidden="1">
      <c r="E73" s="45" t="s">
        <v>1350</v>
      </c>
      <c r="T73" s="217">
        <v>1555</v>
      </c>
      <c r="U73" s="218">
        <v>19</v>
      </c>
    </row>
    <row r="74" spans="1:21" ht="25.5" hidden="1">
      <c r="E74" s="45" t="s">
        <v>1364</v>
      </c>
      <c r="T74" s="217">
        <v>1565</v>
      </c>
      <c r="U74" s="218">
        <v>18</v>
      </c>
    </row>
    <row r="75" spans="1:21" ht="25.5" hidden="1">
      <c r="E75" s="45" t="s">
        <v>1390</v>
      </c>
      <c r="T75" s="217">
        <v>1575</v>
      </c>
      <c r="U75" s="218">
        <v>17</v>
      </c>
    </row>
    <row r="76" spans="1:21" hidden="1">
      <c r="E76" s="45" t="s">
        <v>1394</v>
      </c>
      <c r="T76" s="217">
        <v>1585</v>
      </c>
      <c r="U76" s="218">
        <v>16</v>
      </c>
    </row>
    <row r="77" spans="1:21" ht="25.5" hidden="1">
      <c r="E77" s="45" t="s">
        <v>1398</v>
      </c>
      <c r="T77" s="217">
        <v>1595</v>
      </c>
      <c r="U77" s="218">
        <v>15</v>
      </c>
    </row>
    <row r="78" spans="1:21" ht="25.5" hidden="1">
      <c r="E78" s="45" t="s">
        <v>1452</v>
      </c>
      <c r="T78" s="217">
        <v>1605</v>
      </c>
      <c r="U78" s="218">
        <v>14</v>
      </c>
    </row>
    <row r="79" spans="1:21" ht="25.5" hidden="1">
      <c r="E79" s="45" t="s">
        <v>1487</v>
      </c>
      <c r="T79" s="217">
        <v>1615</v>
      </c>
      <c r="U79" s="218">
        <v>13</v>
      </c>
    </row>
    <row r="80" spans="1:21">
      <c r="T80" s="217">
        <v>1625</v>
      </c>
      <c r="U80" s="218">
        <v>12</v>
      </c>
    </row>
    <row r="81" spans="5:21">
      <c r="T81" s="217">
        <v>1645</v>
      </c>
      <c r="U81" s="218">
        <v>11</v>
      </c>
    </row>
    <row r="82" spans="5:21">
      <c r="T82" s="217">
        <v>1665</v>
      </c>
      <c r="U82" s="218">
        <v>10</v>
      </c>
    </row>
    <row r="83" spans="5:21">
      <c r="T83" s="217">
        <v>1685</v>
      </c>
      <c r="U83" s="218">
        <v>9</v>
      </c>
    </row>
    <row r="84" spans="5:21">
      <c r="T84" s="217">
        <v>1705</v>
      </c>
      <c r="U84" s="218">
        <v>8</v>
      </c>
    </row>
    <row r="85" spans="5:21">
      <c r="T85" s="217">
        <v>1725</v>
      </c>
      <c r="U85" s="218">
        <v>7</v>
      </c>
    </row>
    <row r="86" spans="5:21">
      <c r="T86" s="217">
        <v>1745</v>
      </c>
      <c r="U86" s="218">
        <v>6</v>
      </c>
    </row>
    <row r="87" spans="5:21">
      <c r="T87" s="217">
        <v>1765</v>
      </c>
      <c r="U87" s="218">
        <v>5</v>
      </c>
    </row>
    <row r="88" spans="5:21">
      <c r="T88" s="217">
        <v>1785</v>
      </c>
      <c r="U88" s="218">
        <v>4</v>
      </c>
    </row>
    <row r="89" spans="5:21">
      <c r="T89" s="217">
        <v>1805</v>
      </c>
      <c r="U89" s="218">
        <v>3</v>
      </c>
    </row>
    <row r="90" spans="5:21">
      <c r="T90" s="217">
        <v>1825</v>
      </c>
      <c r="U90" s="218">
        <v>2</v>
      </c>
    </row>
    <row r="91" spans="5:21">
      <c r="T91" s="217">
        <v>1845</v>
      </c>
      <c r="U91" s="218">
        <v>1</v>
      </c>
    </row>
    <row r="94" spans="5:21" ht="25.5" hidden="1">
      <c r="E94" s="45" t="s">
        <v>1935</v>
      </c>
    </row>
  </sheetData>
  <mergeCells count="19">
    <mergeCell ref="A1:P1"/>
    <mergeCell ref="A2:P2"/>
    <mergeCell ref="A3:C3"/>
    <mergeCell ref="D3:E3"/>
    <mergeCell ref="F3:G3"/>
    <mergeCell ref="G6:G7"/>
    <mergeCell ref="A4:C4"/>
    <mergeCell ref="D4:E4"/>
    <mergeCell ref="A6:A7"/>
    <mergeCell ref="E6:E7"/>
    <mergeCell ref="A25:G26"/>
    <mergeCell ref="N5:P5"/>
    <mergeCell ref="N3:P3"/>
    <mergeCell ref="N4:P4"/>
    <mergeCell ref="F6:F7"/>
    <mergeCell ref="B6:B7"/>
    <mergeCell ref="C6:C7"/>
    <mergeCell ref="D6:D7"/>
    <mergeCell ref="H3:L3"/>
  </mergeCells>
  <conditionalFormatting sqref="F8:F24 F27:F37">
    <cfRule type="cellIs" dxfId="107" priority="2" stopIfTrue="1" operator="between">
      <formula>1120</formula>
      <formula>1174</formula>
    </cfRule>
  </conditionalFormatting>
  <conditionalFormatting sqref="E1:E24 E27:E65536">
    <cfRule type="duplicateValues" dxfId="106" priority="1" stopIfTrue="1"/>
  </conditionalFormatting>
  <printOptions horizontalCentered="1"/>
  <pageMargins left="0.27559055118110237" right="0.19685039370078741" top="0.53" bottom="0.35433070866141736" header="0.39370078740157483" footer="0.27559055118110237"/>
  <pageSetup paperSize="9" scale="57" orientation="portrait" r:id="rId1"/>
  <headerFooter alignWithMargins="0"/>
  <ignoredErrors>
    <ignoredError sqref="D4 N5" unlockedFormula="1"/>
  </ignoredErrors>
  <drawing r:id="rId2"/>
</worksheet>
</file>

<file path=xl/worksheets/sheet7.xml><?xml version="1.0" encoding="utf-8"?>
<worksheet xmlns="http://schemas.openxmlformats.org/spreadsheetml/2006/main" xmlns:r="http://schemas.openxmlformats.org/officeDocument/2006/relationships">
  <sheetPr>
    <tabColor rgb="FFFF0000"/>
    <pageSetUpPr fitToPage="1"/>
  </sheetPr>
  <dimension ref="A1:U107"/>
  <sheetViews>
    <sheetView view="pageBreakPreview" topLeftCell="A4" zoomScale="90" zoomScaleNormal="100" zoomScaleSheetLayoutView="90" workbookViewId="0">
      <selection activeCell="I14" sqref="I14"/>
    </sheetView>
  </sheetViews>
  <sheetFormatPr defaultRowHeight="12.75"/>
  <cols>
    <col min="1" max="1" width="4.85546875" style="22" customWidth="1"/>
    <col min="2" max="2" width="7.7109375" style="22" bestFit="1" customWidth="1"/>
    <col min="3" max="3" width="14.42578125" style="20" customWidth="1"/>
    <col min="4" max="4" width="20.85546875" style="45" customWidth="1"/>
    <col min="5" max="5" width="29.140625" style="45"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28" style="49" customWidth="1"/>
    <col min="15" max="15" width="9.5703125" style="20" customWidth="1"/>
    <col min="16" max="16" width="7.7109375" style="20" customWidth="1"/>
    <col min="17" max="17" width="5.7109375" style="20" customWidth="1"/>
    <col min="18" max="19" width="9.140625" style="20"/>
    <col min="20" max="20" width="9.140625" style="217" hidden="1" customWidth="1"/>
    <col min="21" max="21" width="9.140625" style="218" hidden="1" customWidth="1"/>
    <col min="22" max="16384" width="9.140625" style="20"/>
  </cols>
  <sheetData>
    <row r="1" spans="1:21" s="10" customFormat="1" ht="53.25" customHeight="1">
      <c r="A1" s="556" t="str">
        <f>('YARIŞMA BİLGİLERİ'!A2)</f>
        <v>Türkiye Üniversite Sporları Federasyonu
Ankara</v>
      </c>
      <c r="B1" s="556"/>
      <c r="C1" s="556"/>
      <c r="D1" s="556"/>
      <c r="E1" s="556"/>
      <c r="F1" s="556"/>
      <c r="G1" s="556"/>
      <c r="H1" s="556"/>
      <c r="I1" s="556"/>
      <c r="J1" s="556"/>
      <c r="K1" s="556"/>
      <c r="L1" s="556"/>
      <c r="M1" s="556"/>
      <c r="N1" s="556"/>
      <c r="O1" s="556"/>
      <c r="P1" s="556"/>
      <c r="T1" s="216">
        <v>1160</v>
      </c>
      <c r="U1" s="215">
        <v>100</v>
      </c>
    </row>
    <row r="2" spans="1:21" s="10" customFormat="1" ht="24.75" customHeight="1">
      <c r="A2" s="557" t="str">
        <f>'YARIŞMA BİLGİLERİ'!F19</f>
        <v>Türkiye Üniversiteler Atletizm Şampiyonası</v>
      </c>
      <c r="B2" s="557"/>
      <c r="C2" s="557"/>
      <c r="D2" s="557"/>
      <c r="E2" s="557"/>
      <c r="F2" s="557"/>
      <c r="G2" s="557"/>
      <c r="H2" s="557"/>
      <c r="I2" s="557"/>
      <c r="J2" s="557"/>
      <c r="K2" s="557"/>
      <c r="L2" s="557"/>
      <c r="M2" s="557"/>
      <c r="N2" s="557"/>
      <c r="O2" s="557"/>
      <c r="P2" s="557"/>
      <c r="T2" s="216">
        <v>1162</v>
      </c>
      <c r="U2" s="215">
        <v>99</v>
      </c>
    </row>
    <row r="3" spans="1:21" s="11" customFormat="1" ht="21.75" customHeight="1">
      <c r="A3" s="558" t="s">
        <v>100</v>
      </c>
      <c r="B3" s="558"/>
      <c r="C3" s="558"/>
      <c r="D3" s="559" t="s">
        <v>219</v>
      </c>
      <c r="E3" s="559"/>
      <c r="F3" s="560" t="s">
        <v>304</v>
      </c>
      <c r="G3" s="560"/>
      <c r="H3" s="565" t="str">
        <f>'YARIŞMA PROGRAMI'!E17</f>
        <v>51,53-Pınar SAKA</v>
      </c>
      <c r="I3" s="561"/>
      <c r="J3" s="561"/>
      <c r="K3" s="561"/>
      <c r="L3" s="561"/>
      <c r="M3" s="212" t="s">
        <v>303</v>
      </c>
      <c r="N3" s="562" t="str">
        <f>'YARIŞMA PROGRAMI'!F17</f>
        <v>52.93-MELİS REDİF</v>
      </c>
      <c r="O3" s="562"/>
      <c r="P3" s="562"/>
      <c r="T3" s="216">
        <v>1164</v>
      </c>
      <c r="U3" s="215">
        <v>98</v>
      </c>
    </row>
    <row r="4" spans="1:21" s="11" customFormat="1" ht="17.25" customHeight="1">
      <c r="A4" s="555" t="s">
        <v>90</v>
      </c>
      <c r="B4" s="555"/>
      <c r="C4" s="555"/>
      <c r="D4" s="563" t="str">
        <f>'YARIŞMA BİLGİLERİ'!F21</f>
        <v>Bayanlar</v>
      </c>
      <c r="E4" s="563"/>
      <c r="F4" s="28"/>
      <c r="G4" s="28"/>
      <c r="H4" s="28"/>
      <c r="I4" s="28"/>
      <c r="J4" s="28"/>
      <c r="K4" s="28"/>
      <c r="L4" s="29"/>
      <c r="M4" s="74" t="s">
        <v>98</v>
      </c>
      <c r="N4" s="564" t="str">
        <f>'YARIŞMA PROGRAMI'!B17</f>
        <v>09 Mayıs 2015 - 16.30</v>
      </c>
      <c r="O4" s="564"/>
      <c r="P4" s="564"/>
      <c r="T4" s="216">
        <v>1166</v>
      </c>
      <c r="U4" s="215">
        <v>97</v>
      </c>
    </row>
    <row r="5" spans="1:21" s="10" customFormat="1" ht="19.5" customHeight="1">
      <c r="A5" s="12"/>
      <c r="B5" s="12"/>
      <c r="C5" s="13"/>
      <c r="D5" s="14"/>
      <c r="E5" s="15"/>
      <c r="F5" s="15"/>
      <c r="G5" s="15"/>
      <c r="H5" s="15"/>
      <c r="I5" s="12"/>
      <c r="J5" s="12"/>
      <c r="K5" s="12"/>
      <c r="L5" s="16"/>
      <c r="M5" s="17"/>
      <c r="N5" s="547">
        <f ca="1">NOW()</f>
        <v>42135.861171990742</v>
      </c>
      <c r="O5" s="547"/>
      <c r="P5" s="547"/>
      <c r="T5" s="216">
        <v>1168</v>
      </c>
      <c r="U5" s="215">
        <v>96</v>
      </c>
    </row>
    <row r="6" spans="1:21" s="18" customFormat="1" ht="18">
      <c r="A6" s="548" t="s">
        <v>11</v>
      </c>
      <c r="B6" s="549" t="s">
        <v>86</v>
      </c>
      <c r="C6" s="551" t="s">
        <v>97</v>
      </c>
      <c r="D6" s="552" t="s">
        <v>13</v>
      </c>
      <c r="E6" s="552" t="s">
        <v>295</v>
      </c>
      <c r="F6" s="552" t="s">
        <v>14</v>
      </c>
      <c r="G6" s="553" t="s">
        <v>177</v>
      </c>
      <c r="I6" s="230" t="s">
        <v>15</v>
      </c>
      <c r="J6" s="231"/>
      <c r="K6" s="231"/>
      <c r="L6" s="231"/>
      <c r="M6" s="234" t="s">
        <v>226</v>
      </c>
      <c r="N6" s="235"/>
      <c r="O6" s="231"/>
      <c r="P6" s="232"/>
      <c r="T6" s="217">
        <v>1170</v>
      </c>
      <c r="U6" s="218">
        <v>95</v>
      </c>
    </row>
    <row r="7" spans="1:21" ht="25.5">
      <c r="A7" s="548"/>
      <c r="B7" s="550"/>
      <c r="C7" s="551"/>
      <c r="D7" s="552"/>
      <c r="E7" s="552"/>
      <c r="F7" s="552"/>
      <c r="G7" s="554"/>
      <c r="H7" s="19"/>
      <c r="I7" s="43" t="s">
        <v>11</v>
      </c>
      <c r="J7" s="40" t="s">
        <v>87</v>
      </c>
      <c r="K7" s="40" t="s">
        <v>86</v>
      </c>
      <c r="L7" s="41" t="s">
        <v>12</v>
      </c>
      <c r="M7" s="42" t="s">
        <v>13</v>
      </c>
      <c r="N7" s="42" t="s">
        <v>295</v>
      </c>
      <c r="O7" s="40" t="s">
        <v>14</v>
      </c>
      <c r="P7" s="40" t="s">
        <v>27</v>
      </c>
      <c r="T7" s="217">
        <v>1172</v>
      </c>
      <c r="U7" s="218">
        <v>94</v>
      </c>
    </row>
    <row r="8" spans="1:21" s="18" customFormat="1" ht="31.5">
      <c r="A8" s="66">
        <v>1</v>
      </c>
      <c r="B8" s="261">
        <v>40</v>
      </c>
      <c r="C8" s="111">
        <v>34647</v>
      </c>
      <c r="D8" s="262" t="s">
        <v>1189</v>
      </c>
      <c r="E8" s="171" t="s">
        <v>1188</v>
      </c>
      <c r="F8" s="112">
        <v>5668</v>
      </c>
      <c r="G8" s="238">
        <v>24</v>
      </c>
      <c r="H8" s="21"/>
      <c r="I8" s="66">
        <v>1</v>
      </c>
      <c r="J8" s="200" t="s">
        <v>47</v>
      </c>
      <c r="K8" s="238">
        <f>IF(ISERROR(VLOOKUP(J8,'KAYIT LİSTESİ'!$B$4:$H$904,2,0)),"",(VLOOKUP(J8,'KAYIT LİSTESİ'!$B$4:$H$904,2,0)))</f>
        <v>38</v>
      </c>
      <c r="L8" s="111">
        <f>IF(ISERROR(VLOOKUP(J8,'KAYIT LİSTESİ'!$B$4:$H$904,4,0)),"",(VLOOKUP(J8,'KAYIT LİSTESİ'!$B$4:$H$904,4,0)))</f>
        <v>34639</v>
      </c>
      <c r="M8" s="201" t="str">
        <f>IF(ISERROR(VLOOKUP(J8,'KAYIT LİSTESİ'!$B$4:$H$904,5,0)),"",(VLOOKUP(J8,'KAYIT LİSTESİ'!$B$4:$H$904,5,0)))</f>
        <v>ŞAHSENE SARI</v>
      </c>
      <c r="N8" s="201" t="str">
        <f>IF(ISERROR(VLOOKUP(J8,'KAYIT LİSTESİ'!$B$4:$H$904,6,0)),"",(VLOOKUP(J8,'KAYIT LİSTESİ'!$B$4:$H$904,6,0)))</f>
        <v>BURSA-ULUDAĞ ÜNİVERSİTESİ</v>
      </c>
      <c r="O8" s="178">
        <v>11362</v>
      </c>
      <c r="P8" s="260">
        <v>6</v>
      </c>
      <c r="T8" s="217">
        <v>1174</v>
      </c>
      <c r="U8" s="218">
        <v>93</v>
      </c>
    </row>
    <row r="9" spans="1:21" s="18" customFormat="1" ht="31.5">
      <c r="A9" s="66">
        <v>2</v>
      </c>
      <c r="B9" s="261">
        <v>17</v>
      </c>
      <c r="C9" s="111">
        <v>34428</v>
      </c>
      <c r="D9" s="262" t="s">
        <v>1161</v>
      </c>
      <c r="E9" s="171" t="s">
        <v>1160</v>
      </c>
      <c r="F9" s="112">
        <v>5696</v>
      </c>
      <c r="G9" s="238">
        <v>23</v>
      </c>
      <c r="H9" s="21"/>
      <c r="I9" s="66">
        <v>2</v>
      </c>
      <c r="J9" s="200" t="s">
        <v>49</v>
      </c>
      <c r="K9" s="238">
        <f>IF(ISERROR(VLOOKUP(J9,'KAYIT LİSTESİ'!$B$4:$H$904,2,0)),"",(VLOOKUP(J9,'KAYIT LİSTESİ'!$B$4:$H$904,2,0)))</f>
        <v>17</v>
      </c>
      <c r="L9" s="111">
        <f>IF(ISERROR(VLOOKUP(J9,'KAYIT LİSTESİ'!$B$4:$H$904,4,0)),"",(VLOOKUP(J9,'KAYIT LİSTESİ'!$B$4:$H$904,4,0)))</f>
        <v>34428</v>
      </c>
      <c r="M9" s="201" t="str">
        <f>IF(ISERROR(VLOOKUP(J9,'KAYIT LİSTESİ'!$B$4:$H$904,5,0)),"",(VLOOKUP(J9,'KAYIT LİSTESİ'!$B$4:$H$904,5,0)))</f>
        <v>BERFE SANCAK</v>
      </c>
      <c r="N9" s="201" t="str">
        <f>IF(ISERROR(VLOOKUP(J9,'KAYIT LİSTESİ'!$B$4:$H$904,6,0)),"",(VLOOKUP(J9,'KAYIT LİSTESİ'!$B$4:$H$904,6,0)))</f>
        <v>İZMİR-YAŞAR ÜNİVERSİTESİ</v>
      </c>
      <c r="O9" s="112">
        <v>5696</v>
      </c>
      <c r="P9" s="260">
        <v>2</v>
      </c>
      <c r="T9" s="217">
        <v>1176</v>
      </c>
      <c r="U9" s="218">
        <v>92</v>
      </c>
    </row>
    <row r="10" spans="1:21" s="18" customFormat="1" ht="31.5">
      <c r="A10" s="66">
        <v>3</v>
      </c>
      <c r="B10" s="261">
        <v>183</v>
      </c>
      <c r="C10" s="111">
        <v>35065</v>
      </c>
      <c r="D10" s="262" t="s">
        <v>1336</v>
      </c>
      <c r="E10" s="171" t="s">
        <v>1335</v>
      </c>
      <c r="F10" s="112">
        <v>5794</v>
      </c>
      <c r="G10" s="238">
        <v>22</v>
      </c>
      <c r="H10" s="21"/>
      <c r="I10" s="66">
        <v>3</v>
      </c>
      <c r="J10" s="200" t="s">
        <v>50</v>
      </c>
      <c r="K10" s="238">
        <f>IF(ISERROR(VLOOKUP(J10,'KAYIT LİSTESİ'!$B$4:$H$904,2,0)),"",(VLOOKUP(J10,'KAYIT LİSTESİ'!$B$4:$H$904,2,0)))</f>
        <v>40</v>
      </c>
      <c r="L10" s="111">
        <f>IF(ISERROR(VLOOKUP(J10,'KAYIT LİSTESİ'!$B$4:$H$904,4,0)),"",(VLOOKUP(J10,'KAYIT LİSTESİ'!$B$4:$H$904,4,0)))</f>
        <v>34647</v>
      </c>
      <c r="M10" s="201" t="str">
        <f>IF(ISERROR(VLOOKUP(J10,'KAYIT LİSTESİ'!$B$4:$H$904,5,0)),"",(VLOOKUP(J10,'KAYIT LİSTESİ'!$B$4:$H$904,5,0)))</f>
        <v>DERYA YILDIRIM</v>
      </c>
      <c r="N10" s="201" t="str">
        <f>IF(ISERROR(VLOOKUP(J10,'KAYIT LİSTESİ'!$B$4:$H$904,6,0)),"",(VLOOKUP(J10,'KAYIT LİSTESİ'!$B$4:$H$904,6,0)))</f>
        <v>İZMİR-9 EYLÜL ÜNİVERSİTESİ</v>
      </c>
      <c r="O10" s="112">
        <v>5668</v>
      </c>
      <c r="P10" s="260">
        <v>1</v>
      </c>
      <c r="T10" s="217">
        <v>1178</v>
      </c>
      <c r="U10" s="218">
        <v>91</v>
      </c>
    </row>
    <row r="11" spans="1:21" s="18" customFormat="1" ht="31.5">
      <c r="A11" s="66">
        <v>4</v>
      </c>
      <c r="B11" s="261">
        <v>48</v>
      </c>
      <c r="C11" s="111">
        <v>34242</v>
      </c>
      <c r="D11" s="262" t="s">
        <v>1201</v>
      </c>
      <c r="E11" s="171" t="s">
        <v>1198</v>
      </c>
      <c r="F11" s="112">
        <v>5908</v>
      </c>
      <c r="G11" s="238">
        <v>21</v>
      </c>
      <c r="H11" s="21"/>
      <c r="I11" s="66">
        <v>4</v>
      </c>
      <c r="J11" s="200" t="s">
        <v>51</v>
      </c>
      <c r="K11" s="238">
        <f>IF(ISERROR(VLOOKUP(J11,'KAYIT LİSTESİ'!$B$4:$H$904,2,0)),"",(VLOOKUP(J11,'KAYIT LİSTESİ'!$B$4:$H$904,2,0)))</f>
        <v>131</v>
      </c>
      <c r="L11" s="111">
        <f>IF(ISERROR(VLOOKUP(J11,'KAYIT LİSTESİ'!$B$4:$H$904,4,0)),"",(VLOOKUP(J11,'KAYIT LİSTESİ'!$B$4:$H$904,4,0)))</f>
        <v>35291</v>
      </c>
      <c r="M11" s="201" t="str">
        <f>IF(ISERROR(VLOOKUP(J11,'KAYIT LİSTESİ'!$B$4:$H$904,5,0)),"",(VLOOKUP(J11,'KAYIT LİSTESİ'!$B$4:$H$904,5,0)))</f>
        <v>SELVA PINAR AKÇA</v>
      </c>
      <c r="N11" s="201" t="str">
        <f>IF(ISERROR(VLOOKUP(J11,'KAYIT LİSTESİ'!$B$4:$H$904,6,0)),"",(VLOOKUP(J11,'KAYIT LİSTESİ'!$B$4:$H$904,6,0)))</f>
        <v>ANKARA-ANKARA ÜNİVERSİTESİ</v>
      </c>
      <c r="O11" s="178">
        <v>10361</v>
      </c>
      <c r="P11" s="260">
        <v>5</v>
      </c>
      <c r="T11" s="217">
        <v>1180</v>
      </c>
      <c r="U11" s="218">
        <v>90</v>
      </c>
    </row>
    <row r="12" spans="1:21" s="18" customFormat="1" ht="31.5">
      <c r="A12" s="66">
        <v>5</v>
      </c>
      <c r="B12" s="261">
        <v>489</v>
      </c>
      <c r="C12" s="111">
        <v>0</v>
      </c>
      <c r="D12" s="262" t="s">
        <v>1488</v>
      </c>
      <c r="E12" s="171" t="s">
        <v>1487</v>
      </c>
      <c r="F12" s="112">
        <v>5931</v>
      </c>
      <c r="G12" s="238">
        <v>20</v>
      </c>
      <c r="H12" s="21"/>
      <c r="I12" s="66">
        <v>5</v>
      </c>
      <c r="J12" s="200" t="s">
        <v>52</v>
      </c>
      <c r="K12" s="238">
        <f>IF(ISERROR(VLOOKUP(J12,'KAYIT LİSTESİ'!$B$4:$H$904,2,0)),"",(VLOOKUP(J12,'KAYIT LİSTESİ'!$B$4:$H$904,2,0)))</f>
        <v>48</v>
      </c>
      <c r="L12" s="111">
        <f>IF(ISERROR(VLOOKUP(J12,'KAYIT LİSTESİ'!$B$4:$H$904,4,0)),"",(VLOOKUP(J12,'KAYIT LİSTESİ'!$B$4:$H$904,4,0)))</f>
        <v>34242</v>
      </c>
      <c r="M12" s="201" t="str">
        <f>IF(ISERROR(VLOOKUP(J12,'KAYIT LİSTESİ'!$B$4:$H$904,5,0)),"",(VLOOKUP(J12,'KAYIT LİSTESİ'!$B$4:$H$904,5,0)))</f>
        <v>E.BAHAR DÖLEK</v>
      </c>
      <c r="N12" s="201" t="str">
        <f>IF(ISERROR(VLOOKUP(J12,'KAYIT LİSTESİ'!$B$4:$H$904,6,0)),"",(VLOOKUP(J12,'KAYIT LİSTESİ'!$B$4:$H$904,6,0)))</f>
        <v>AYDIN-ADNAN MENDERES ÜNİVERSİTESİ</v>
      </c>
      <c r="O12" s="112">
        <v>5908</v>
      </c>
      <c r="P12" s="260">
        <v>3</v>
      </c>
      <c r="T12" s="217">
        <v>1182</v>
      </c>
      <c r="U12" s="218">
        <v>89</v>
      </c>
    </row>
    <row r="13" spans="1:21" s="18" customFormat="1" ht="31.5">
      <c r="A13" s="66">
        <v>6</v>
      </c>
      <c r="B13" s="261">
        <v>131</v>
      </c>
      <c r="C13" s="111">
        <v>35291</v>
      </c>
      <c r="D13" s="262" t="s">
        <v>1280</v>
      </c>
      <c r="E13" s="171" t="s">
        <v>1279</v>
      </c>
      <c r="F13" s="178">
        <v>10361</v>
      </c>
      <c r="G13" s="238">
        <v>19</v>
      </c>
      <c r="H13" s="21"/>
      <c r="I13" s="66">
        <v>6</v>
      </c>
      <c r="J13" s="200" t="s">
        <v>53</v>
      </c>
      <c r="K13" s="238">
        <f>IF(ISERROR(VLOOKUP(J13,'KAYIT LİSTESİ'!$B$4:$H$904,2,0)),"",(VLOOKUP(J13,'KAYIT LİSTESİ'!$B$4:$H$904,2,0)))</f>
        <v>489</v>
      </c>
      <c r="L13" s="111">
        <f>IF(ISERROR(VLOOKUP(J13,'KAYIT LİSTESİ'!$B$4:$H$904,4,0)),"",(VLOOKUP(J13,'KAYIT LİSTESİ'!$B$4:$H$904,4,0)))</f>
        <v>0</v>
      </c>
      <c r="M13" s="201" t="str">
        <f>IF(ISERROR(VLOOKUP(J13,'KAYIT LİSTESİ'!$B$4:$H$904,5,0)),"",(VLOOKUP(J13,'KAYIT LİSTESİ'!$B$4:$H$904,5,0)))</f>
        <v>HATİCE ÜNZİR</v>
      </c>
      <c r="N13" s="201" t="str">
        <f>IF(ISERROR(VLOOKUP(J13,'KAYIT LİSTESİ'!$B$4:$H$904,6,0)),"",(VLOOKUP(J13,'KAYIT LİSTESİ'!$B$4:$H$904,6,0)))</f>
        <v>HATAY-MUSTAFA KEMAL ÜNİVERSİTESİ</v>
      </c>
      <c r="O13" s="112">
        <v>5931</v>
      </c>
      <c r="P13" s="260">
        <v>4</v>
      </c>
      <c r="T13" s="217">
        <v>1184</v>
      </c>
      <c r="U13" s="218">
        <v>88</v>
      </c>
    </row>
    <row r="14" spans="1:21" s="18" customFormat="1" ht="31.5">
      <c r="A14" s="66">
        <v>7</v>
      </c>
      <c r="B14" s="261">
        <v>241</v>
      </c>
      <c r="C14" s="111" t="s">
        <v>1422</v>
      </c>
      <c r="D14" s="262" t="s">
        <v>1423</v>
      </c>
      <c r="E14" s="171" t="s">
        <v>1418</v>
      </c>
      <c r="F14" s="178">
        <v>10384</v>
      </c>
      <c r="G14" s="238">
        <v>18</v>
      </c>
      <c r="H14" s="21"/>
      <c r="I14" s="230" t="s">
        <v>16</v>
      </c>
      <c r="J14" s="231"/>
      <c r="K14" s="231"/>
      <c r="L14" s="231"/>
      <c r="M14" s="234" t="s">
        <v>226</v>
      </c>
      <c r="N14" s="235"/>
      <c r="O14" s="231"/>
      <c r="P14" s="232"/>
      <c r="T14" s="217">
        <v>1190</v>
      </c>
      <c r="U14" s="218">
        <v>85</v>
      </c>
    </row>
    <row r="15" spans="1:21" s="18" customFormat="1" ht="31.5">
      <c r="A15" s="66">
        <v>8</v>
      </c>
      <c r="B15" s="261">
        <v>87</v>
      </c>
      <c r="C15" s="111">
        <v>0</v>
      </c>
      <c r="D15" s="262" t="s">
        <v>1243</v>
      </c>
      <c r="E15" s="171" t="s">
        <v>1242</v>
      </c>
      <c r="F15" s="178">
        <v>10533</v>
      </c>
      <c r="G15" s="238">
        <v>17</v>
      </c>
      <c r="H15" s="21"/>
      <c r="I15" s="43" t="s">
        <v>11</v>
      </c>
      <c r="J15" s="40" t="s">
        <v>87</v>
      </c>
      <c r="K15" s="40" t="s">
        <v>86</v>
      </c>
      <c r="L15" s="41" t="s">
        <v>12</v>
      </c>
      <c r="M15" s="42" t="s">
        <v>13</v>
      </c>
      <c r="N15" s="42" t="s">
        <v>295</v>
      </c>
      <c r="O15" s="40" t="s">
        <v>14</v>
      </c>
      <c r="P15" s="40" t="s">
        <v>27</v>
      </c>
      <c r="T15" s="217">
        <v>1192</v>
      </c>
      <c r="U15" s="218">
        <v>84</v>
      </c>
    </row>
    <row r="16" spans="1:21" s="18" customFormat="1" ht="31.5">
      <c r="A16" s="66">
        <v>9</v>
      </c>
      <c r="B16" s="261">
        <v>400</v>
      </c>
      <c r="C16" s="111">
        <v>34969</v>
      </c>
      <c r="D16" s="262" t="s">
        <v>1498</v>
      </c>
      <c r="E16" s="171" t="s">
        <v>1935</v>
      </c>
      <c r="F16" s="178">
        <v>10637</v>
      </c>
      <c r="G16" s="238">
        <v>16</v>
      </c>
      <c r="H16" s="21"/>
      <c r="I16" s="66">
        <v>1</v>
      </c>
      <c r="J16" s="200" t="s">
        <v>54</v>
      </c>
      <c r="K16" s="238">
        <f>IF(ISERROR(VLOOKUP(J16,'KAYIT LİSTESİ'!$B$4:$H$904,2,0)),"",(VLOOKUP(J16,'KAYIT LİSTESİ'!$B$4:$H$904,2,0)))</f>
        <v>183</v>
      </c>
      <c r="L16" s="111">
        <f>IF(ISERROR(VLOOKUP(J16,'KAYIT LİSTESİ'!$B$4:$H$904,4,0)),"",(VLOOKUP(J16,'KAYIT LİSTESİ'!$B$4:$H$904,4,0)))</f>
        <v>35065</v>
      </c>
      <c r="M16" s="201" t="str">
        <f>IF(ISERROR(VLOOKUP(J16,'KAYIT LİSTESİ'!$B$4:$H$904,5,0)),"",(VLOOKUP(J16,'KAYIT LİSTESİ'!$B$4:$H$904,5,0)))</f>
        <v>ZEYNEP BAŞ</v>
      </c>
      <c r="N16" s="201" t="str">
        <f>IF(ISERROR(VLOOKUP(J16,'KAYIT LİSTESİ'!$B$4:$H$904,6,0)),"",(VLOOKUP(J16,'KAYIT LİSTESİ'!$B$4:$H$904,6,0)))</f>
        <v>KOCAELİ-KOCAELİ ÜNİVERSİTESİ</v>
      </c>
      <c r="O16" s="112">
        <v>5794</v>
      </c>
      <c r="P16" s="260">
        <v>1</v>
      </c>
      <c r="T16" s="217">
        <v>1194</v>
      </c>
      <c r="U16" s="218">
        <v>83</v>
      </c>
    </row>
    <row r="17" spans="1:21" s="18" customFormat="1" ht="31.5">
      <c r="A17" s="66">
        <v>10</v>
      </c>
      <c r="B17" s="261">
        <v>8</v>
      </c>
      <c r="C17" s="111">
        <v>35220</v>
      </c>
      <c r="D17" s="262" t="s">
        <v>1159</v>
      </c>
      <c r="E17" s="171" t="s">
        <v>1158</v>
      </c>
      <c r="F17" s="178">
        <v>10644</v>
      </c>
      <c r="G17" s="238">
        <v>15</v>
      </c>
      <c r="H17" s="21"/>
      <c r="I17" s="66">
        <v>2</v>
      </c>
      <c r="J17" s="200" t="s">
        <v>48</v>
      </c>
      <c r="K17" s="238">
        <f>IF(ISERROR(VLOOKUP(J17,'KAYIT LİSTESİ'!$B$4:$H$904,2,0)),"",(VLOOKUP(J17,'KAYIT LİSTESİ'!$B$4:$H$904,2,0)))</f>
        <v>99</v>
      </c>
      <c r="L17" s="111">
        <f>IF(ISERROR(VLOOKUP(J17,'KAYIT LİSTESİ'!$B$4:$H$904,4,0)),"",(VLOOKUP(J17,'KAYIT LİSTESİ'!$B$4:$H$904,4,0)))</f>
        <v>34760</v>
      </c>
      <c r="M17" s="201" t="str">
        <f>IF(ISERROR(VLOOKUP(J17,'KAYIT LİSTESİ'!$B$4:$H$904,5,0)),"",(VLOOKUP(J17,'KAYIT LİSTESİ'!$B$4:$H$904,5,0)))</f>
        <v>NİGAR DERİN</v>
      </c>
      <c r="N17" s="201" t="str">
        <f>IF(ISERROR(VLOOKUP(J17,'KAYIT LİSTESİ'!$B$4:$H$904,6,0)),"",(VLOOKUP(J17,'KAYIT LİSTESİ'!$B$4:$H$904,6,0)))</f>
        <v>ANKARA-GAZİ ÜNİVERSİTESİ</v>
      </c>
      <c r="O17" s="178">
        <v>10845</v>
      </c>
      <c r="P17" s="260">
        <v>3</v>
      </c>
      <c r="T17" s="217">
        <v>1196</v>
      </c>
      <c r="U17" s="218">
        <v>82</v>
      </c>
    </row>
    <row r="18" spans="1:21" s="18" customFormat="1" ht="31.5">
      <c r="A18" s="66">
        <v>11</v>
      </c>
      <c r="B18" s="261">
        <v>137</v>
      </c>
      <c r="C18" s="111">
        <v>33312</v>
      </c>
      <c r="D18" s="262" t="s">
        <v>1291</v>
      </c>
      <c r="E18" s="171" t="s">
        <v>1290</v>
      </c>
      <c r="F18" s="178">
        <v>10673</v>
      </c>
      <c r="G18" s="238">
        <v>14</v>
      </c>
      <c r="H18" s="21"/>
      <c r="I18" s="66">
        <v>3</v>
      </c>
      <c r="J18" s="200" t="s">
        <v>55</v>
      </c>
      <c r="K18" s="238">
        <f>IF(ISERROR(VLOOKUP(J18,'KAYIT LİSTESİ'!$B$4:$H$904,2,0)),"",(VLOOKUP(J18,'KAYIT LİSTESİ'!$B$4:$H$904,2,0)))</f>
        <v>164</v>
      </c>
      <c r="L18" s="111">
        <f>IF(ISERROR(VLOOKUP(J18,'KAYIT LİSTESİ'!$B$4:$H$904,4,0)),"",(VLOOKUP(J18,'KAYIT LİSTESİ'!$B$4:$H$904,4,0)))</f>
        <v>35092</v>
      </c>
      <c r="M18" s="201" t="str">
        <f>IF(ISERROR(VLOOKUP(J18,'KAYIT LİSTESİ'!$B$4:$H$904,5,0)),"",(VLOOKUP(J18,'KAYIT LİSTESİ'!$B$4:$H$904,5,0)))</f>
        <v>DAMLA TAŞ</v>
      </c>
      <c r="N18" s="201" t="str">
        <f>IF(ISERROR(VLOOKUP(J18,'KAYIT LİSTESİ'!$B$4:$H$904,6,0)),"",(VLOOKUP(J18,'KAYIT LİSTESİ'!$B$4:$H$904,6,0)))</f>
        <v>İSTANBUL-İSTANBUL ÜNİVERSİTESİ</v>
      </c>
      <c r="O18" s="178">
        <v>10756</v>
      </c>
      <c r="P18" s="260">
        <v>2</v>
      </c>
      <c r="T18" s="217">
        <v>1198</v>
      </c>
      <c r="U18" s="218">
        <v>81</v>
      </c>
    </row>
    <row r="19" spans="1:21" s="18" customFormat="1" ht="31.5">
      <c r="A19" s="66">
        <v>12</v>
      </c>
      <c r="B19" s="261">
        <v>164</v>
      </c>
      <c r="C19" s="111">
        <v>35092</v>
      </c>
      <c r="D19" s="262" t="s">
        <v>1328</v>
      </c>
      <c r="E19" s="171" t="s">
        <v>1327</v>
      </c>
      <c r="F19" s="178">
        <v>10756</v>
      </c>
      <c r="G19" s="238">
        <v>13</v>
      </c>
      <c r="H19" s="21"/>
      <c r="I19" s="66">
        <v>4</v>
      </c>
      <c r="J19" s="200" t="s">
        <v>56</v>
      </c>
      <c r="K19" s="238">
        <f>IF(ISERROR(VLOOKUP(J19,'KAYIT LİSTESİ'!$B$4:$H$904,2,0)),"",(VLOOKUP(J19,'KAYIT LİSTESİ'!$B$4:$H$904,2,0)))</f>
        <v>1</v>
      </c>
      <c r="L19" s="111">
        <f>IF(ISERROR(VLOOKUP(J19,'KAYIT LİSTESİ'!$B$4:$H$904,4,0)),"",(VLOOKUP(J19,'KAYIT LİSTESİ'!$B$4:$H$904,4,0)))</f>
        <v>34518</v>
      </c>
      <c r="M19" s="201" t="str">
        <f>IF(ISERROR(VLOOKUP(J19,'KAYIT LİSTESİ'!$B$4:$H$904,5,0)),"",(VLOOKUP(J19,'KAYIT LİSTESİ'!$B$4:$H$904,5,0)))</f>
        <v>AZİZE GEDİKLİ</v>
      </c>
      <c r="N19" s="201" t="str">
        <f>IF(ISERROR(VLOOKUP(J19,'KAYIT LİSTESİ'!$B$4:$H$904,6,0)),"",(VLOOKUP(J19,'KAYIT LİSTESİ'!$B$4:$H$904,6,0)))</f>
        <v>AKSARAY-AKSARAY ÜNİVERSİTESİ</v>
      </c>
      <c r="O19" s="178">
        <v>11505</v>
      </c>
      <c r="P19" s="260">
        <v>4</v>
      </c>
      <c r="T19" s="217">
        <v>1200</v>
      </c>
      <c r="U19" s="218">
        <v>80</v>
      </c>
    </row>
    <row r="20" spans="1:21" s="18" customFormat="1" ht="31.5">
      <c r="A20" s="66" t="s">
        <v>1827</v>
      </c>
      <c r="B20" s="261">
        <v>181</v>
      </c>
      <c r="C20" s="111">
        <v>34499</v>
      </c>
      <c r="D20" s="262" t="s">
        <v>1340</v>
      </c>
      <c r="E20" s="171" t="s">
        <v>1499</v>
      </c>
      <c r="F20" s="178">
        <v>10757</v>
      </c>
      <c r="G20" s="238" t="s">
        <v>1827</v>
      </c>
      <c r="H20" s="21"/>
      <c r="I20" s="66">
        <v>5</v>
      </c>
      <c r="J20" s="200" t="s">
        <v>57</v>
      </c>
      <c r="K20" s="238">
        <f>IF(ISERROR(VLOOKUP(J20,'KAYIT LİSTESİ'!$B$4:$H$904,2,0)),"",(VLOOKUP(J20,'KAYIT LİSTESİ'!$B$4:$H$904,2,0)))</f>
        <v>158</v>
      </c>
      <c r="L20" s="111">
        <f>IF(ISERROR(VLOOKUP(J20,'KAYIT LİSTESİ'!$B$4:$H$904,4,0)),"",(VLOOKUP(J20,'KAYIT LİSTESİ'!$B$4:$H$904,4,0)))</f>
        <v>35152</v>
      </c>
      <c r="M20" s="201" t="str">
        <f>IF(ISERROR(VLOOKUP(J20,'KAYIT LİSTESİ'!$B$4:$H$904,5,0)),"",(VLOOKUP(J20,'KAYIT LİSTESİ'!$B$4:$H$904,5,0)))</f>
        <v>ZERİN KATURMAN</v>
      </c>
      <c r="N20" s="201" t="str">
        <f>IF(ISERROR(VLOOKUP(J20,'KAYIT LİSTESİ'!$B$4:$H$904,6,0)),"",(VLOOKUP(J20,'KAYIT LİSTESİ'!$B$4:$H$904,6,0)))</f>
        <v>ERZİNCAN-ERZİNCAN ÜNİVERSİTESİ</v>
      </c>
      <c r="O20" s="178">
        <v>11696</v>
      </c>
      <c r="P20" s="260">
        <v>6</v>
      </c>
      <c r="T20" s="217">
        <v>1202</v>
      </c>
      <c r="U20" s="218">
        <v>79</v>
      </c>
    </row>
    <row r="21" spans="1:21" s="18" customFormat="1" ht="31.5">
      <c r="A21" s="66">
        <v>13</v>
      </c>
      <c r="B21" s="261">
        <v>99</v>
      </c>
      <c r="C21" s="111">
        <v>34760</v>
      </c>
      <c r="D21" s="262" t="s">
        <v>1253</v>
      </c>
      <c r="E21" s="171" t="s">
        <v>1252</v>
      </c>
      <c r="F21" s="178">
        <v>10845</v>
      </c>
      <c r="G21" s="238">
        <v>12</v>
      </c>
      <c r="H21" s="21"/>
      <c r="I21" s="66">
        <v>6</v>
      </c>
      <c r="J21" s="200" t="s">
        <v>58</v>
      </c>
      <c r="K21" s="238">
        <f>IF(ISERROR(VLOOKUP(J21,'KAYIT LİSTESİ'!$B$4:$H$904,2,0)),"",(VLOOKUP(J21,'KAYIT LİSTESİ'!$B$4:$H$904,2,0)))</f>
        <v>197</v>
      </c>
      <c r="L21" s="111">
        <f>IF(ISERROR(VLOOKUP(J21,'KAYIT LİSTESİ'!$B$4:$H$904,4,0)),"",(VLOOKUP(J21,'KAYIT LİSTESİ'!$B$4:$H$904,4,0)))</f>
        <v>33604</v>
      </c>
      <c r="M21" s="201" t="str">
        <f>IF(ISERROR(VLOOKUP(J21,'KAYIT LİSTESİ'!$B$4:$H$904,5,0)),"",(VLOOKUP(J21,'KAYIT LİSTESİ'!$B$4:$H$904,5,0)))</f>
        <v>TUĞBA KOÇ</v>
      </c>
      <c r="N21" s="201" t="str">
        <f>IF(ISERROR(VLOOKUP(J21,'KAYIT LİSTESİ'!$B$4:$H$904,6,0)),"",(VLOOKUP(J21,'KAYIT LİSTESİ'!$B$4:$H$904,6,0)))</f>
        <v>ANKARA-HACETTEPE ÜNİVERSİTESİ</v>
      </c>
      <c r="O21" s="178">
        <v>11539</v>
      </c>
      <c r="P21" s="260">
        <v>5</v>
      </c>
      <c r="T21" s="217">
        <v>1204</v>
      </c>
      <c r="U21" s="218">
        <v>78</v>
      </c>
    </row>
    <row r="22" spans="1:21" s="18" customFormat="1" ht="31.5">
      <c r="A22" s="66">
        <v>14</v>
      </c>
      <c r="B22" s="261">
        <v>145</v>
      </c>
      <c r="C22" s="111">
        <v>33265</v>
      </c>
      <c r="D22" s="262" t="s">
        <v>1302</v>
      </c>
      <c r="E22" s="171" t="s">
        <v>1300</v>
      </c>
      <c r="F22" s="178">
        <v>10864</v>
      </c>
      <c r="G22" s="238">
        <v>11</v>
      </c>
      <c r="H22" s="21"/>
      <c r="I22" s="230" t="s">
        <v>17</v>
      </c>
      <c r="J22" s="231"/>
      <c r="K22" s="231"/>
      <c r="L22" s="231"/>
      <c r="M22" s="234" t="s">
        <v>226</v>
      </c>
      <c r="N22" s="235"/>
      <c r="O22" s="231"/>
      <c r="P22" s="232"/>
      <c r="T22" s="217">
        <v>1210</v>
      </c>
      <c r="U22" s="218">
        <v>75</v>
      </c>
    </row>
    <row r="23" spans="1:21" s="18" customFormat="1" ht="31.5">
      <c r="A23" s="66">
        <v>15</v>
      </c>
      <c r="B23" s="261">
        <v>84</v>
      </c>
      <c r="C23" s="111">
        <v>34700</v>
      </c>
      <c r="D23" s="262" t="s">
        <v>1231</v>
      </c>
      <c r="E23" s="171" t="s">
        <v>1230</v>
      </c>
      <c r="F23" s="178">
        <v>11034</v>
      </c>
      <c r="G23" s="238">
        <v>10</v>
      </c>
      <c r="H23" s="21"/>
      <c r="I23" s="43" t="s">
        <v>11</v>
      </c>
      <c r="J23" s="40" t="s">
        <v>87</v>
      </c>
      <c r="K23" s="40" t="s">
        <v>86</v>
      </c>
      <c r="L23" s="41" t="s">
        <v>12</v>
      </c>
      <c r="M23" s="42" t="s">
        <v>13</v>
      </c>
      <c r="N23" s="42" t="s">
        <v>295</v>
      </c>
      <c r="O23" s="40" t="s">
        <v>14</v>
      </c>
      <c r="P23" s="40" t="s">
        <v>27</v>
      </c>
      <c r="T23" s="217">
        <v>1213</v>
      </c>
      <c r="U23" s="218">
        <v>74</v>
      </c>
    </row>
    <row r="24" spans="1:21" s="18" customFormat="1" ht="31.5">
      <c r="A24" s="66">
        <v>16</v>
      </c>
      <c r="B24" s="261">
        <v>233</v>
      </c>
      <c r="C24" s="111">
        <v>33604</v>
      </c>
      <c r="D24" s="262" t="s">
        <v>1410</v>
      </c>
      <c r="E24" s="171" t="s">
        <v>1409</v>
      </c>
      <c r="F24" s="178">
        <v>11263</v>
      </c>
      <c r="G24" s="238">
        <v>9</v>
      </c>
      <c r="H24" s="21"/>
      <c r="I24" s="66">
        <v>1</v>
      </c>
      <c r="J24" s="200" t="s">
        <v>59</v>
      </c>
      <c r="K24" s="238">
        <f>IF(ISERROR(VLOOKUP(J24,'KAYIT LİSTESİ'!$B$4:$H$904,2,0)),"",(VLOOKUP(J24,'KAYIT LİSTESİ'!$B$4:$H$904,2,0)))</f>
        <v>207</v>
      </c>
      <c r="L24" s="111" t="str">
        <f>IF(ISERROR(VLOOKUP(J24,'KAYIT LİSTESİ'!$B$4:$H$904,4,0)),"",(VLOOKUP(J24,'KAYIT LİSTESİ'!$B$4:$H$904,4,0)))</f>
        <v>09.02.1996</v>
      </c>
      <c r="M24" s="201" t="str">
        <f>IF(ISERROR(VLOOKUP(J24,'KAYIT LİSTESİ'!$B$4:$H$904,5,0)),"",(VLOOKUP(J24,'KAYIT LİSTESİ'!$B$4:$H$904,5,0)))</f>
        <v>ARZU YİLDİRİM</v>
      </c>
      <c r="N24" s="201" t="str">
        <f>IF(ISERROR(VLOOKUP(J24,'KAYIT LİSTESİ'!$B$4:$H$904,6,0)),"",(VLOOKUP(J24,'KAYIT LİSTESİ'!$B$4:$H$904,6,0)))</f>
        <v>İSTANBUL-İSTANBUL TEKNİK ÜNİVERSİTESİ</v>
      </c>
      <c r="O24" s="178">
        <v>11333</v>
      </c>
      <c r="P24" s="260">
        <v>3</v>
      </c>
      <c r="T24" s="217">
        <v>1216</v>
      </c>
      <c r="U24" s="218">
        <v>73</v>
      </c>
    </row>
    <row r="25" spans="1:21" s="18" customFormat="1" ht="63">
      <c r="A25" s="66">
        <v>17</v>
      </c>
      <c r="B25" s="261">
        <v>207</v>
      </c>
      <c r="C25" s="111" t="s">
        <v>1380</v>
      </c>
      <c r="D25" s="262" t="s">
        <v>1381</v>
      </c>
      <c r="E25" s="171" t="s">
        <v>1377</v>
      </c>
      <c r="F25" s="178">
        <v>11333</v>
      </c>
      <c r="G25" s="238">
        <v>8</v>
      </c>
      <c r="H25" s="21"/>
      <c r="I25" s="66">
        <v>2</v>
      </c>
      <c r="J25" s="200" t="s">
        <v>60</v>
      </c>
      <c r="K25" s="238">
        <f>IF(ISERROR(VLOOKUP(J25,'KAYIT LİSTESİ'!$B$4:$H$904,2,0)),"",(VLOOKUP(J25,'KAYIT LİSTESİ'!$B$4:$H$904,2,0)))</f>
        <v>113</v>
      </c>
      <c r="L25" s="111">
        <f>IF(ISERROR(VLOOKUP(J25,'KAYIT LİSTESİ'!$B$4:$H$904,4,0)),"",(VLOOKUP(J25,'KAYIT LİSTESİ'!$B$4:$H$904,4,0)))</f>
        <v>0</v>
      </c>
      <c r="M25" s="201" t="str">
        <f>IF(ISERROR(VLOOKUP(J25,'KAYIT LİSTESİ'!$B$4:$H$904,5,0)),"",(VLOOKUP(J25,'KAYIT LİSTESİ'!$B$4:$H$904,5,0)))</f>
        <v>EBRU KARADEMİR</v>
      </c>
      <c r="N25" s="201" t="str">
        <f>IF(ISERROR(VLOOKUP(J25,'KAYIT LİSTESİ'!$B$4:$H$904,6,0)),"",(VLOOKUP(J25,'KAYIT LİSTESİ'!$B$4:$H$904,6,0)))</f>
        <v>KARAMAN-KARAMANOĞLU MEHMETBEY ÜNİVERSİTESİ</v>
      </c>
      <c r="O25" s="178">
        <v>12141</v>
      </c>
      <c r="P25" s="260">
        <v>5</v>
      </c>
      <c r="T25" s="217">
        <v>1219</v>
      </c>
      <c r="U25" s="218">
        <v>72</v>
      </c>
    </row>
    <row r="26" spans="1:21" s="18" customFormat="1" ht="31.5">
      <c r="A26" s="66">
        <v>18</v>
      </c>
      <c r="B26" s="261">
        <v>72</v>
      </c>
      <c r="C26" s="111">
        <v>35051</v>
      </c>
      <c r="D26" s="262" t="s">
        <v>1223</v>
      </c>
      <c r="E26" s="171" t="s">
        <v>1221</v>
      </c>
      <c r="F26" s="178">
        <v>11354</v>
      </c>
      <c r="G26" s="238">
        <v>7</v>
      </c>
      <c r="H26" s="21"/>
      <c r="I26" s="66">
        <v>3</v>
      </c>
      <c r="J26" s="200" t="s">
        <v>61</v>
      </c>
      <c r="K26" s="238">
        <f>IF(ISERROR(VLOOKUP(J26,'KAYIT LİSTESİ'!$B$4:$H$904,2,0)),"",(VLOOKUP(J26,'KAYIT LİSTESİ'!$B$4:$H$904,2,0)))</f>
        <v>84</v>
      </c>
      <c r="L26" s="111">
        <f>IF(ISERROR(VLOOKUP(J26,'KAYIT LİSTESİ'!$B$4:$H$904,4,0)),"",(VLOOKUP(J26,'KAYIT LİSTESİ'!$B$4:$H$904,4,0)))</f>
        <v>34700</v>
      </c>
      <c r="M26" s="201" t="str">
        <f>IF(ISERROR(VLOOKUP(J26,'KAYIT LİSTESİ'!$B$4:$H$904,5,0)),"",(VLOOKUP(J26,'KAYIT LİSTESİ'!$B$4:$H$904,5,0)))</f>
        <v>ŞERİFE İPEK ÇAKIR</v>
      </c>
      <c r="N26" s="201" t="str">
        <f>IF(ISERROR(VLOOKUP(J26,'KAYIT LİSTESİ'!$B$4:$H$904,6,0)),"",(VLOOKUP(J26,'KAYIT LİSTESİ'!$B$4:$H$904,6,0)))</f>
        <v>BURDUR-MEHMET AKİF ERSOY ÜNİVERSİTESİ</v>
      </c>
      <c r="O26" s="178">
        <v>11034</v>
      </c>
      <c r="P26" s="260">
        <v>1</v>
      </c>
      <c r="T26" s="217">
        <v>1222</v>
      </c>
      <c r="U26" s="218">
        <v>71</v>
      </c>
    </row>
    <row r="27" spans="1:21" s="18" customFormat="1" ht="31.5">
      <c r="A27" s="66">
        <v>19</v>
      </c>
      <c r="B27" s="261">
        <v>38</v>
      </c>
      <c r="C27" s="111">
        <v>34639</v>
      </c>
      <c r="D27" s="262" t="s">
        <v>1179</v>
      </c>
      <c r="E27" s="171" t="s">
        <v>1177</v>
      </c>
      <c r="F27" s="178">
        <v>11362</v>
      </c>
      <c r="G27" s="238">
        <v>6</v>
      </c>
      <c r="H27" s="21"/>
      <c r="I27" s="66">
        <v>4</v>
      </c>
      <c r="J27" s="200" t="s">
        <v>62</v>
      </c>
      <c r="K27" s="238">
        <f>IF(ISERROR(VLOOKUP(J27,'KAYIT LİSTESİ'!$B$4:$H$904,2,0)),"",(VLOOKUP(J27,'KAYIT LİSTESİ'!$B$4:$H$904,2,0)))</f>
        <v>66</v>
      </c>
      <c r="L27" s="111">
        <f>IF(ISERROR(VLOOKUP(J27,'KAYIT LİSTESİ'!$B$4:$H$904,4,0)),"",(VLOOKUP(J27,'KAYIT LİSTESİ'!$B$4:$H$904,4,0)))</f>
        <v>35090</v>
      </c>
      <c r="M27" s="201" t="str">
        <f>IF(ISERROR(VLOOKUP(J27,'KAYIT LİSTESİ'!$B$4:$H$904,5,0)),"",(VLOOKUP(J27,'KAYIT LİSTESİ'!$B$4:$H$904,5,0)))</f>
        <v>ŞEYMANUR ÇAKMAK</v>
      </c>
      <c r="N27" s="201" t="str">
        <f>IF(ISERROR(VLOOKUP(J27,'KAYIT LİSTESİ'!$B$4:$H$904,6,0)),"",(VLOOKUP(J27,'KAYIT LİSTESİ'!$B$4:$H$904,6,0)))</f>
        <v>KAYSERİ-ERCİYES ÜNİVERSİTESİ</v>
      </c>
      <c r="O27" s="112" t="s">
        <v>1826</v>
      </c>
      <c r="P27" s="260" t="s">
        <v>1827</v>
      </c>
      <c r="T27" s="217">
        <v>1225</v>
      </c>
      <c r="U27" s="218">
        <v>70</v>
      </c>
    </row>
    <row r="28" spans="1:21" s="18" customFormat="1" ht="38.25">
      <c r="A28" s="66">
        <v>20</v>
      </c>
      <c r="B28" s="261">
        <v>214</v>
      </c>
      <c r="C28" s="111">
        <v>35302</v>
      </c>
      <c r="D28" s="262" t="s">
        <v>1391</v>
      </c>
      <c r="E28" s="171" t="s">
        <v>1390</v>
      </c>
      <c r="F28" s="178">
        <v>11384</v>
      </c>
      <c r="G28" s="238">
        <v>5</v>
      </c>
      <c r="H28" s="21"/>
      <c r="I28" s="66">
        <v>5</v>
      </c>
      <c r="J28" s="200" t="s">
        <v>63</v>
      </c>
      <c r="K28" s="238">
        <f>IF(ISERROR(VLOOKUP(J28,'KAYIT LİSTESİ'!$B$4:$H$904,2,0)),"",(VLOOKUP(J28,'KAYIT LİSTESİ'!$B$4:$H$904,2,0)))</f>
        <v>72</v>
      </c>
      <c r="L28" s="111">
        <f>IF(ISERROR(VLOOKUP(J28,'KAYIT LİSTESİ'!$B$4:$H$904,4,0)),"",(VLOOKUP(J28,'KAYIT LİSTESİ'!$B$4:$H$904,4,0)))</f>
        <v>35051</v>
      </c>
      <c r="M28" s="201" t="str">
        <f>IF(ISERROR(VLOOKUP(J28,'KAYIT LİSTESİ'!$B$4:$H$904,5,0)),"",(VLOOKUP(J28,'KAYIT LİSTESİ'!$B$4:$H$904,5,0)))</f>
        <v>HİLAL YAZGAN</v>
      </c>
      <c r="N28" s="201" t="str">
        <f>IF(ISERROR(VLOOKUP(J28,'KAYIT LİSTESİ'!$B$4:$H$904,6,0)),"",(VLOOKUP(J28,'KAYIT LİSTESİ'!$B$4:$H$904,6,0)))</f>
        <v>NİĞDE-NİĞDE ÜNİVERSİTESİ</v>
      </c>
      <c r="O28" s="178">
        <v>11354</v>
      </c>
      <c r="P28" s="260">
        <v>4</v>
      </c>
      <c r="Q28" s="451" t="s">
        <v>1844</v>
      </c>
      <c r="T28" s="217">
        <v>1228</v>
      </c>
      <c r="U28" s="218">
        <v>69</v>
      </c>
    </row>
    <row r="29" spans="1:21" s="18" customFormat="1" ht="31.5">
      <c r="A29" s="66">
        <v>21</v>
      </c>
      <c r="B29" s="261">
        <v>492</v>
      </c>
      <c r="C29" s="111">
        <v>33677</v>
      </c>
      <c r="D29" s="262" t="s">
        <v>1441</v>
      </c>
      <c r="E29" s="171" t="s">
        <v>1439</v>
      </c>
      <c r="F29" s="178">
        <v>11464</v>
      </c>
      <c r="G29" s="238">
        <v>4</v>
      </c>
      <c r="H29" s="21"/>
      <c r="I29" s="66">
        <v>6</v>
      </c>
      <c r="J29" s="200" t="s">
        <v>64</v>
      </c>
      <c r="K29" s="238">
        <f>IF(ISERROR(VLOOKUP(J29,'KAYIT LİSTESİ'!$B$4:$H$904,2,0)),"",(VLOOKUP(J29,'KAYIT LİSTESİ'!$B$4:$H$904,2,0)))</f>
        <v>233</v>
      </c>
      <c r="L29" s="111">
        <f>IF(ISERROR(VLOOKUP(J29,'KAYIT LİSTESİ'!$B$4:$H$904,4,0)),"",(VLOOKUP(J29,'KAYIT LİSTESİ'!$B$4:$H$904,4,0)))</f>
        <v>33604</v>
      </c>
      <c r="M29" s="201" t="str">
        <f>IF(ISERROR(VLOOKUP(J29,'KAYIT LİSTESİ'!$B$4:$H$904,5,0)),"",(VLOOKUP(J29,'KAYIT LİSTESİ'!$B$4:$H$904,5,0)))</f>
        <v>IŞIL DÖNMEZ</v>
      </c>
      <c r="N29" s="201" t="str">
        <f>IF(ISERROR(VLOOKUP(J29,'KAYIT LİSTESİ'!$B$4:$H$904,6,0)),"",(VLOOKUP(J29,'KAYIT LİSTESİ'!$B$4:$H$904,6,0)))</f>
        <v>İSTANBUL-BOĞAZİÇİ ÜNİVERSİTESİ</v>
      </c>
      <c r="O29" s="178">
        <v>11263</v>
      </c>
      <c r="P29" s="260">
        <v>2</v>
      </c>
      <c r="T29" s="217">
        <v>1231</v>
      </c>
      <c r="U29" s="218">
        <v>68</v>
      </c>
    </row>
    <row r="30" spans="1:21" s="18" customFormat="1" ht="31.5">
      <c r="A30" s="66">
        <v>22</v>
      </c>
      <c r="B30" s="261">
        <v>1</v>
      </c>
      <c r="C30" s="111">
        <v>34518</v>
      </c>
      <c r="D30" s="262" t="s">
        <v>1151</v>
      </c>
      <c r="E30" s="171" t="s">
        <v>1150</v>
      </c>
      <c r="F30" s="178">
        <v>11505</v>
      </c>
      <c r="G30" s="238">
        <v>3</v>
      </c>
      <c r="H30" s="21"/>
      <c r="I30" s="230" t="s">
        <v>302</v>
      </c>
      <c r="J30" s="231"/>
      <c r="K30" s="231"/>
      <c r="L30" s="231"/>
      <c r="M30" s="234" t="s">
        <v>226</v>
      </c>
      <c r="N30" s="235"/>
      <c r="O30" s="231"/>
      <c r="P30" s="232"/>
      <c r="T30" s="217">
        <v>1210</v>
      </c>
      <c r="U30" s="218">
        <v>75</v>
      </c>
    </row>
    <row r="31" spans="1:21" s="18" customFormat="1" ht="31.5">
      <c r="A31" s="66">
        <v>23</v>
      </c>
      <c r="B31" s="261">
        <v>197</v>
      </c>
      <c r="C31" s="111">
        <v>33604</v>
      </c>
      <c r="D31" s="262" t="s">
        <v>1357</v>
      </c>
      <c r="E31" s="171" t="s">
        <v>1356</v>
      </c>
      <c r="F31" s="178">
        <v>11539</v>
      </c>
      <c r="G31" s="238">
        <v>2</v>
      </c>
      <c r="H31" s="21"/>
      <c r="I31" s="43" t="s">
        <v>11</v>
      </c>
      <c r="J31" s="40" t="s">
        <v>87</v>
      </c>
      <c r="K31" s="40" t="s">
        <v>86</v>
      </c>
      <c r="L31" s="41" t="s">
        <v>12</v>
      </c>
      <c r="M31" s="42" t="s">
        <v>13</v>
      </c>
      <c r="N31" s="42" t="s">
        <v>295</v>
      </c>
      <c r="O31" s="40" t="s">
        <v>14</v>
      </c>
      <c r="P31" s="40" t="s">
        <v>27</v>
      </c>
      <c r="T31" s="217">
        <v>1213</v>
      </c>
      <c r="U31" s="218">
        <v>74</v>
      </c>
    </row>
    <row r="32" spans="1:21" s="18" customFormat="1" ht="31.5">
      <c r="A32" s="66">
        <v>24</v>
      </c>
      <c r="B32" s="261">
        <v>158</v>
      </c>
      <c r="C32" s="111">
        <v>35152</v>
      </c>
      <c r="D32" s="262" t="s">
        <v>1316</v>
      </c>
      <c r="E32" s="171" t="s">
        <v>1315</v>
      </c>
      <c r="F32" s="178">
        <v>11696</v>
      </c>
      <c r="G32" s="238">
        <v>1</v>
      </c>
      <c r="H32" s="21"/>
      <c r="I32" s="66">
        <v>1</v>
      </c>
      <c r="J32" s="200" t="s">
        <v>317</v>
      </c>
      <c r="K32" s="238">
        <f>IF(ISERROR(VLOOKUP(J32,'KAYIT LİSTESİ'!$B$4:$H$904,2,0)),"",(VLOOKUP(J32,'KAYIT LİSTESİ'!$B$4:$H$904,2,0)))</f>
        <v>145</v>
      </c>
      <c r="L32" s="111">
        <f>IF(ISERROR(VLOOKUP(J32,'KAYIT LİSTESİ'!$B$4:$H$904,4,0)),"",(VLOOKUP(J32,'KAYIT LİSTESİ'!$B$4:$H$904,4,0)))</f>
        <v>33265</v>
      </c>
      <c r="M32" s="201" t="str">
        <f>IF(ISERROR(VLOOKUP(J32,'KAYIT LİSTESİ'!$B$4:$H$904,5,0)),"",(VLOOKUP(J32,'KAYIT LİSTESİ'!$B$4:$H$904,5,0)))</f>
        <v>CEMİLE ESER</v>
      </c>
      <c r="N32" s="201" t="str">
        <f>IF(ISERROR(VLOOKUP(J32,'KAYIT LİSTESİ'!$B$4:$H$904,6,0)),"",(VLOOKUP(J32,'KAYIT LİSTESİ'!$B$4:$H$904,6,0)))</f>
        <v>SİVAS-CUMHURİYET ÜNİVERSİTESİ</v>
      </c>
      <c r="O32" s="178">
        <v>10864</v>
      </c>
      <c r="P32" s="260">
        <v>3</v>
      </c>
      <c r="T32" s="217">
        <v>1216</v>
      </c>
      <c r="U32" s="218">
        <v>73</v>
      </c>
    </row>
    <row r="33" spans="1:21" s="18" customFormat="1" ht="31.5">
      <c r="A33" s="66" t="s">
        <v>1827</v>
      </c>
      <c r="B33" s="261">
        <v>244</v>
      </c>
      <c r="C33" s="111">
        <v>0</v>
      </c>
      <c r="D33" s="262" t="s">
        <v>1841</v>
      </c>
      <c r="E33" s="171" t="s">
        <v>1504</v>
      </c>
      <c r="F33" s="178">
        <v>11910</v>
      </c>
      <c r="G33" s="238"/>
      <c r="H33" s="21"/>
      <c r="I33" s="66">
        <v>2</v>
      </c>
      <c r="J33" s="200" t="s">
        <v>318</v>
      </c>
      <c r="K33" s="238">
        <f>IF(ISERROR(VLOOKUP(J33,'KAYIT LİSTESİ'!$B$4:$H$904,2,0)),"",(VLOOKUP(J33,'KAYIT LİSTESİ'!$B$4:$H$904,2,0)))</f>
        <v>137</v>
      </c>
      <c r="L33" s="111">
        <f>IF(ISERROR(VLOOKUP(J33,'KAYIT LİSTESİ'!$B$4:$H$904,4,0)),"",(VLOOKUP(J33,'KAYIT LİSTESİ'!$B$4:$H$904,4,0)))</f>
        <v>33312</v>
      </c>
      <c r="M33" s="201" t="str">
        <f>IF(ISERROR(VLOOKUP(J33,'KAYIT LİSTESİ'!$B$4:$H$904,5,0)),"",(VLOOKUP(J33,'KAYIT LİSTESİ'!$B$4:$H$904,5,0)))</f>
        <v>GAMZE ÖZYILDIZ</v>
      </c>
      <c r="N33" s="201" t="str">
        <f>IF(ISERROR(VLOOKUP(J33,'KAYIT LİSTESİ'!$B$4:$H$904,6,0)),"",(VLOOKUP(J33,'KAYIT LİSTESİ'!$B$4:$H$904,6,0)))</f>
        <v>KKTC-DOĞU AKDENİZ ÜNİVERSİTESİ</v>
      </c>
      <c r="O33" s="178">
        <v>10673</v>
      </c>
      <c r="P33" s="260">
        <v>2</v>
      </c>
      <c r="T33" s="217">
        <v>1219</v>
      </c>
      <c r="U33" s="218">
        <v>72</v>
      </c>
    </row>
    <row r="34" spans="1:21" s="18" customFormat="1" ht="31.5">
      <c r="A34" s="66">
        <v>25</v>
      </c>
      <c r="B34" s="261">
        <v>109</v>
      </c>
      <c r="C34" s="111">
        <v>35222</v>
      </c>
      <c r="D34" s="262" t="s">
        <v>1264</v>
      </c>
      <c r="E34" s="171" t="s">
        <v>1263</v>
      </c>
      <c r="F34" s="178">
        <v>11932</v>
      </c>
      <c r="G34" s="238"/>
      <c r="H34" s="21"/>
      <c r="I34" s="66">
        <v>3</v>
      </c>
      <c r="J34" s="200" t="s">
        <v>319</v>
      </c>
      <c r="K34" s="238">
        <f>IF(ISERROR(VLOOKUP(J34,'KAYIT LİSTESİ'!$B$4:$H$904,2,0)),"",(VLOOKUP(J34,'KAYIT LİSTESİ'!$B$4:$H$904,2,0)))</f>
        <v>87</v>
      </c>
      <c r="L34" s="111">
        <f>IF(ISERROR(VLOOKUP(J34,'KAYIT LİSTESİ'!$B$4:$H$904,4,0)),"",(VLOOKUP(J34,'KAYIT LİSTESİ'!$B$4:$H$904,4,0)))</f>
        <v>0</v>
      </c>
      <c r="M34" s="201" t="str">
        <f>IF(ISERROR(VLOOKUP(J34,'KAYIT LİSTESİ'!$B$4:$H$904,5,0)),"",(VLOOKUP(J34,'KAYIT LİSTESİ'!$B$4:$H$904,5,0)))</f>
        <v>CEYLAN GÖKPINAR</v>
      </c>
      <c r="N34" s="201" t="str">
        <f>IF(ISERROR(VLOOKUP(J34,'KAYIT LİSTESİ'!$B$4:$H$904,6,0)),"",(VLOOKUP(J34,'KAYIT LİSTESİ'!$B$4:$H$904,6,0)))</f>
        <v>KÜTAHYA-DUMLUPINAR ÜNİVERSİTESİ</v>
      </c>
      <c r="O34" s="178">
        <v>10533</v>
      </c>
      <c r="P34" s="260">
        <v>1</v>
      </c>
      <c r="T34" s="217">
        <v>1222</v>
      </c>
      <c r="U34" s="218">
        <v>71</v>
      </c>
    </row>
    <row r="35" spans="1:21" s="18" customFormat="1" ht="63">
      <c r="A35" s="66">
        <v>26</v>
      </c>
      <c r="B35" s="261">
        <v>113</v>
      </c>
      <c r="C35" s="111">
        <v>0</v>
      </c>
      <c r="D35" s="262" t="s">
        <v>1271</v>
      </c>
      <c r="E35" s="171" t="s">
        <v>1269</v>
      </c>
      <c r="F35" s="178">
        <v>12141</v>
      </c>
      <c r="G35" s="238"/>
      <c r="H35" s="21"/>
      <c r="I35" s="66">
        <v>4</v>
      </c>
      <c r="J35" s="200" t="s">
        <v>320</v>
      </c>
      <c r="K35" s="238">
        <f>IF(ISERROR(VLOOKUP(J35,'KAYIT LİSTESİ'!$B$4:$H$904,2,0)),"",(VLOOKUP(J35,'KAYIT LİSTESİ'!$B$4:$H$904,2,0)))</f>
        <v>227</v>
      </c>
      <c r="L35" s="111">
        <f>IF(ISERROR(VLOOKUP(J35,'KAYIT LİSTESİ'!$B$4:$H$904,4,0)),"",(VLOOKUP(J35,'KAYIT LİSTESİ'!$B$4:$H$904,4,0)))</f>
        <v>35196</v>
      </c>
      <c r="M35" s="201" t="str">
        <f>IF(ISERROR(VLOOKUP(J35,'KAYIT LİSTESİ'!$B$4:$H$904,5,0)),"",(VLOOKUP(J35,'KAYIT LİSTESİ'!$B$4:$H$904,5,0)))</f>
        <v>HİLAL TOSUNOĞLU</v>
      </c>
      <c r="N35" s="201" t="str">
        <f>IF(ISERROR(VLOOKUP(J35,'KAYIT LİSTESİ'!$B$4:$H$904,6,0)),"",(VLOOKUP(J35,'KAYIT LİSTESİ'!$B$4:$H$904,6,0)))</f>
        <v>BOLU-ABAN İZZET BAYSAL ÜNİVERSİTESİ</v>
      </c>
      <c r="O35" s="178">
        <v>12682</v>
      </c>
      <c r="P35" s="260">
        <v>6</v>
      </c>
      <c r="Q35" s="451" t="s">
        <v>1844</v>
      </c>
      <c r="T35" s="217">
        <v>1225</v>
      </c>
      <c r="U35" s="218">
        <v>70</v>
      </c>
    </row>
    <row r="36" spans="1:21" s="18" customFormat="1" ht="31.5">
      <c r="A36" s="66">
        <v>27</v>
      </c>
      <c r="B36" s="261">
        <v>266</v>
      </c>
      <c r="C36" s="111">
        <v>35110</v>
      </c>
      <c r="D36" s="262" t="s">
        <v>1463</v>
      </c>
      <c r="E36" s="171" t="s">
        <v>1462</v>
      </c>
      <c r="F36" s="178">
        <v>12251</v>
      </c>
      <c r="G36" s="238"/>
      <c r="H36" s="21"/>
      <c r="I36" s="66">
        <v>5</v>
      </c>
      <c r="J36" s="200" t="s">
        <v>321</v>
      </c>
      <c r="K36" s="238">
        <f>IF(ISERROR(VLOOKUP(J36,'KAYIT LİSTESİ'!$B$4:$H$904,2,0)),"",(VLOOKUP(J36,'KAYIT LİSTESİ'!$B$4:$H$904,2,0)))</f>
        <v>109</v>
      </c>
      <c r="L36" s="111">
        <f>IF(ISERROR(VLOOKUP(J36,'KAYIT LİSTESİ'!$B$4:$H$904,4,0)),"",(VLOOKUP(J36,'KAYIT LİSTESİ'!$B$4:$H$904,4,0)))</f>
        <v>35222</v>
      </c>
      <c r="M36" s="201" t="str">
        <f>IF(ISERROR(VLOOKUP(J36,'KAYIT LİSTESİ'!$B$4:$H$904,5,0)),"",(VLOOKUP(J36,'KAYIT LİSTESİ'!$B$4:$H$904,5,0)))</f>
        <v>AYFER SAMİ</v>
      </c>
      <c r="N36" s="201" t="str">
        <f>IF(ISERROR(VLOOKUP(J36,'KAYIT LİSTESİ'!$B$4:$H$904,6,0)),"",(VLOOKUP(J36,'KAYIT LİSTESİ'!$B$4:$H$904,6,0)))</f>
        <v>ARDAHAN-ARDAHAN ÜNİVERSİTESİ</v>
      </c>
      <c r="O36" s="178">
        <v>11932</v>
      </c>
      <c r="P36" s="260">
        <v>4</v>
      </c>
      <c r="T36" s="217">
        <v>1228</v>
      </c>
      <c r="U36" s="218">
        <v>69</v>
      </c>
    </row>
    <row r="37" spans="1:21" s="18" customFormat="1" ht="31.5">
      <c r="A37" s="66">
        <v>28</v>
      </c>
      <c r="B37" s="261">
        <v>200</v>
      </c>
      <c r="C37" s="111">
        <v>34783</v>
      </c>
      <c r="D37" s="262" t="s">
        <v>1368</v>
      </c>
      <c r="E37" s="171" t="s">
        <v>1367</v>
      </c>
      <c r="F37" s="178">
        <v>12584</v>
      </c>
      <c r="G37" s="238"/>
      <c r="H37" s="21"/>
      <c r="I37" s="66">
        <v>6</v>
      </c>
      <c r="J37" s="200" t="s">
        <v>322</v>
      </c>
      <c r="K37" s="238">
        <f>IF(ISERROR(VLOOKUP(J37,'KAYIT LİSTESİ'!$B$4:$H$904,2,0)),"",(VLOOKUP(J37,'KAYIT LİSTESİ'!$B$4:$H$904,2,0)))</f>
        <v>266</v>
      </c>
      <c r="L37" s="111">
        <f>IF(ISERROR(VLOOKUP(J37,'KAYIT LİSTESİ'!$B$4:$H$904,4,0)),"",(VLOOKUP(J37,'KAYIT LİSTESİ'!$B$4:$H$904,4,0)))</f>
        <v>35110</v>
      </c>
      <c r="M37" s="201" t="str">
        <f>IF(ISERROR(VLOOKUP(J37,'KAYIT LİSTESİ'!$B$4:$H$904,5,0)),"",(VLOOKUP(J37,'KAYIT LİSTESİ'!$B$4:$H$904,5,0)))</f>
        <v>ÇİĞDEM TÜRKMEN</v>
      </c>
      <c r="N37" s="201" t="str">
        <f>IF(ISERROR(VLOOKUP(J37,'KAYIT LİSTESİ'!$B$4:$H$904,6,0)),"",(VLOOKUP(J37,'KAYIT LİSTESİ'!$B$4:$H$904,6,0)))</f>
        <v>MUĞLA-MUĞLA SITKI KOÇMAN ÜNİVERSİTESİ</v>
      </c>
      <c r="O37" s="178">
        <v>12251</v>
      </c>
      <c r="P37" s="260">
        <v>5</v>
      </c>
      <c r="T37" s="217">
        <v>1231</v>
      </c>
      <c r="U37" s="218">
        <v>68</v>
      </c>
    </row>
    <row r="38" spans="1:21" s="18" customFormat="1" ht="31.5">
      <c r="A38" s="66">
        <v>29</v>
      </c>
      <c r="B38" s="261">
        <v>227</v>
      </c>
      <c r="C38" s="111">
        <v>35196</v>
      </c>
      <c r="D38" s="262" t="s">
        <v>1402</v>
      </c>
      <c r="E38" s="171" t="s">
        <v>1401</v>
      </c>
      <c r="F38" s="178">
        <v>12682</v>
      </c>
      <c r="G38" s="238"/>
      <c r="H38" s="21"/>
      <c r="I38" s="230" t="s">
        <v>633</v>
      </c>
      <c r="J38" s="231"/>
      <c r="K38" s="231"/>
      <c r="L38" s="231"/>
      <c r="M38" s="234" t="s">
        <v>226</v>
      </c>
      <c r="N38" s="235"/>
      <c r="O38" s="231"/>
      <c r="P38" s="232"/>
      <c r="T38" s="217">
        <v>1210</v>
      </c>
      <c r="U38" s="218">
        <v>75</v>
      </c>
    </row>
    <row r="39" spans="1:21" s="18" customFormat="1" ht="31.5">
      <c r="A39" s="66" t="s">
        <v>1827</v>
      </c>
      <c r="B39" s="261">
        <v>257</v>
      </c>
      <c r="C39" s="111">
        <v>35829</v>
      </c>
      <c r="D39" s="262" t="s">
        <v>1457</v>
      </c>
      <c r="E39" s="171" t="s">
        <v>1455</v>
      </c>
      <c r="F39" s="112" t="s">
        <v>1845</v>
      </c>
      <c r="G39" s="238"/>
      <c r="H39" s="21"/>
      <c r="I39" s="43" t="s">
        <v>11</v>
      </c>
      <c r="J39" s="40" t="s">
        <v>87</v>
      </c>
      <c r="K39" s="40" t="s">
        <v>86</v>
      </c>
      <c r="L39" s="41" t="s">
        <v>12</v>
      </c>
      <c r="M39" s="42" t="s">
        <v>13</v>
      </c>
      <c r="N39" s="42" t="s">
        <v>295</v>
      </c>
      <c r="O39" s="40" t="s">
        <v>14</v>
      </c>
      <c r="P39" s="40" t="s">
        <v>27</v>
      </c>
      <c r="T39" s="217">
        <v>1213</v>
      </c>
      <c r="U39" s="218">
        <v>74</v>
      </c>
    </row>
    <row r="40" spans="1:21" s="18" customFormat="1" ht="31.5">
      <c r="A40" s="66" t="s">
        <v>1827</v>
      </c>
      <c r="B40" s="261">
        <v>66</v>
      </c>
      <c r="C40" s="111">
        <v>35090</v>
      </c>
      <c r="D40" s="262" t="s">
        <v>1210</v>
      </c>
      <c r="E40" s="171" t="s">
        <v>1209</v>
      </c>
      <c r="F40" s="112" t="s">
        <v>1826</v>
      </c>
      <c r="G40" s="238"/>
      <c r="H40" s="21"/>
      <c r="I40" s="66">
        <v>1</v>
      </c>
      <c r="J40" s="200" t="s">
        <v>1603</v>
      </c>
      <c r="K40" s="238">
        <f>IF(ISERROR(VLOOKUP(J40,'KAYIT LİSTESİ'!$B$4:$H$904,2,0)),"",(VLOOKUP(J40,'KAYIT LİSTESİ'!$B$4:$H$904,2,0)))</f>
        <v>492</v>
      </c>
      <c r="L40" s="111">
        <f>IF(ISERROR(VLOOKUP(J40,'KAYIT LİSTESİ'!$B$4:$H$904,4,0)),"",(VLOOKUP(J40,'KAYIT LİSTESİ'!$B$4:$H$904,4,0)))</f>
        <v>33677</v>
      </c>
      <c r="M40" s="201" t="str">
        <f>IF(ISERROR(VLOOKUP(J40,'KAYIT LİSTESİ'!$B$4:$H$904,5,0)),"",(VLOOKUP(J40,'KAYIT LİSTESİ'!$B$4:$H$904,5,0)))</f>
        <v>BÜŞRA ÖZGE ÇAKIR</v>
      </c>
      <c r="N40" s="201" t="str">
        <f>IF(ISERROR(VLOOKUP(J40,'KAYIT LİSTESİ'!$B$4:$H$904,6,0)),"",(VLOOKUP(J40,'KAYIT LİSTESİ'!$B$4:$H$904,6,0)))</f>
        <v>İSTANBUL-MARMARA ÜNİVERSİTESİ</v>
      </c>
      <c r="O40" s="178">
        <v>11464</v>
      </c>
      <c r="P40" s="260">
        <v>4</v>
      </c>
      <c r="T40" s="217">
        <v>1216</v>
      </c>
      <c r="U40" s="218">
        <v>73</v>
      </c>
    </row>
    <row r="41" spans="1:21" s="18" customFormat="1" ht="31.5">
      <c r="A41" s="66"/>
      <c r="B41" s="261"/>
      <c r="C41" s="111"/>
      <c r="D41" s="262"/>
      <c r="E41" s="171"/>
      <c r="F41" s="112"/>
      <c r="G41" s="238"/>
      <c r="H41" s="21"/>
      <c r="I41" s="66">
        <v>2</v>
      </c>
      <c r="J41" s="200" t="s">
        <v>1604</v>
      </c>
      <c r="K41" s="238">
        <f>IF(ISERROR(VLOOKUP(J41,'KAYIT LİSTESİ'!$B$4:$H$904,2,0)),"",(VLOOKUP(J41,'KAYIT LİSTESİ'!$B$4:$H$904,2,0)))</f>
        <v>200</v>
      </c>
      <c r="L41" s="111">
        <f>IF(ISERROR(VLOOKUP(J41,'KAYIT LİSTESİ'!$B$4:$H$904,4,0)),"",(VLOOKUP(J41,'KAYIT LİSTESİ'!$B$4:$H$904,4,0)))</f>
        <v>34783</v>
      </c>
      <c r="M41" s="201" t="str">
        <f>IF(ISERROR(VLOOKUP(J41,'KAYIT LİSTESİ'!$B$4:$H$904,5,0)),"",(VLOOKUP(J41,'KAYIT LİSTESİ'!$B$4:$H$904,5,0)))</f>
        <v>HANİFE ÇOBANOĞLU</v>
      </c>
      <c r="N41" s="201" t="str">
        <f>IF(ISERROR(VLOOKUP(J41,'KAYIT LİSTESİ'!$B$4:$H$904,6,0)),"",(VLOOKUP(J41,'KAYIT LİSTESİ'!$B$4:$H$904,6,0)))</f>
        <v>MERSİN-MERSİN ÜNİVERSİTESİ</v>
      </c>
      <c r="O41" s="178">
        <v>12584</v>
      </c>
      <c r="P41" s="260">
        <v>5</v>
      </c>
      <c r="T41" s="217">
        <v>1219</v>
      </c>
      <c r="U41" s="218">
        <v>72</v>
      </c>
    </row>
    <row r="42" spans="1:21" s="18" customFormat="1" ht="31.5">
      <c r="A42" s="66"/>
      <c r="B42" s="261"/>
      <c r="C42" s="111"/>
      <c r="D42" s="262"/>
      <c r="E42" s="171"/>
      <c r="F42" s="112"/>
      <c r="G42" s="238"/>
      <c r="H42" s="21"/>
      <c r="I42" s="66">
        <v>3</v>
      </c>
      <c r="J42" s="200" t="s">
        <v>1605</v>
      </c>
      <c r="K42" s="238">
        <f>IF(ISERROR(VLOOKUP(J42,'KAYIT LİSTESİ'!$B$4:$H$904,2,0)),"",(VLOOKUP(J42,'KAYIT LİSTESİ'!$B$4:$H$904,2,0)))</f>
        <v>214</v>
      </c>
      <c r="L42" s="111">
        <f>IF(ISERROR(VLOOKUP(J42,'KAYIT LİSTESİ'!$B$4:$H$904,4,0)),"",(VLOOKUP(J42,'KAYIT LİSTESİ'!$B$4:$H$904,4,0)))</f>
        <v>35302</v>
      </c>
      <c r="M42" s="201" t="str">
        <f>IF(ISERROR(VLOOKUP(J42,'KAYIT LİSTESİ'!$B$4:$H$904,5,0)),"",(VLOOKUP(J42,'KAYIT LİSTESİ'!$B$4:$H$904,5,0)))</f>
        <v>ŞERİFE MUTLU</v>
      </c>
      <c r="N42" s="201" t="str">
        <f>IF(ISERROR(VLOOKUP(J42,'KAYIT LİSTESİ'!$B$4:$H$904,6,0)),"",(VLOOKUP(J42,'KAYIT LİSTESİ'!$B$4:$H$904,6,0)))</f>
        <v>ZONGULDAK-BÜLENT ECEVİT ÜNİVERSİTESİ</v>
      </c>
      <c r="O42" s="178">
        <v>11384</v>
      </c>
      <c r="P42" s="260">
        <v>3</v>
      </c>
      <c r="T42" s="217">
        <v>1222</v>
      </c>
      <c r="U42" s="218">
        <v>71</v>
      </c>
    </row>
    <row r="43" spans="1:21" s="18" customFormat="1" ht="31.5">
      <c r="A43" s="541" t="s">
        <v>1839</v>
      </c>
      <c r="B43" s="542"/>
      <c r="C43" s="542"/>
      <c r="D43" s="542"/>
      <c r="E43" s="542"/>
      <c r="F43" s="542"/>
      <c r="G43" s="543"/>
      <c r="H43" s="21"/>
      <c r="I43" s="66">
        <v>4</v>
      </c>
      <c r="J43" s="200" t="s">
        <v>1606</v>
      </c>
      <c r="K43" s="238">
        <f>IF(ISERROR(VLOOKUP(J43,'KAYIT LİSTESİ'!$B$4:$H$904,2,0)),"",(VLOOKUP(J43,'KAYIT LİSTESİ'!$B$4:$H$904,2,0)))</f>
        <v>257</v>
      </c>
      <c r="L43" s="111">
        <f>IF(ISERROR(VLOOKUP(J43,'KAYIT LİSTESİ'!$B$4:$H$904,4,0)),"",(VLOOKUP(J43,'KAYIT LİSTESİ'!$B$4:$H$904,4,0)))</f>
        <v>35829</v>
      </c>
      <c r="M43" s="201" t="str">
        <f>IF(ISERROR(VLOOKUP(J43,'KAYIT LİSTESİ'!$B$4:$H$904,5,0)),"",(VLOOKUP(J43,'KAYIT LİSTESİ'!$B$4:$H$904,5,0)))</f>
        <v>FATMA DOKMAN</v>
      </c>
      <c r="N43" s="201" t="str">
        <f>IF(ISERROR(VLOOKUP(J43,'KAYIT LİSTESİ'!$B$4:$H$904,6,0)),"",(VLOOKUP(J43,'KAYIT LİSTESİ'!$B$4:$H$904,6,0)))</f>
        <v>DİYARBAKIR-DİCLE ÜNİVERSİTESİ</v>
      </c>
      <c r="O43" s="178" t="s">
        <v>1845</v>
      </c>
      <c r="P43" s="260" t="s">
        <v>1827</v>
      </c>
      <c r="Q43" s="18" t="s">
        <v>1846</v>
      </c>
      <c r="T43" s="217">
        <v>1225</v>
      </c>
      <c r="U43" s="218">
        <v>70</v>
      </c>
    </row>
    <row r="44" spans="1:21" s="18" customFormat="1" ht="31.5">
      <c r="A44" s="544"/>
      <c r="B44" s="545"/>
      <c r="C44" s="545"/>
      <c r="D44" s="545"/>
      <c r="E44" s="545"/>
      <c r="F44" s="545"/>
      <c r="G44" s="546"/>
      <c r="H44" s="21"/>
      <c r="I44" s="66">
        <v>5</v>
      </c>
      <c r="J44" s="200" t="s">
        <v>1607</v>
      </c>
      <c r="K44" s="238">
        <f>IF(ISERROR(VLOOKUP(J44,'KAYIT LİSTESİ'!$B$4:$H$904,2,0)),"",(VLOOKUP(J44,'KAYIT LİSTESİ'!$B$4:$H$904,2,0)))</f>
        <v>241</v>
      </c>
      <c r="L44" s="111" t="str">
        <f>IF(ISERROR(VLOOKUP(J44,'KAYIT LİSTESİ'!$B$4:$H$904,4,0)),"",(VLOOKUP(J44,'KAYIT LİSTESİ'!$B$4:$H$904,4,0)))</f>
        <v>01.01.1990</v>
      </c>
      <c r="M44" s="201" t="str">
        <f>IF(ISERROR(VLOOKUP(J44,'KAYIT LİSTESİ'!$B$4:$H$904,5,0)),"",(VLOOKUP(J44,'KAYIT LİSTESİ'!$B$4:$H$904,5,0)))</f>
        <v>ELİF TOZLU</v>
      </c>
      <c r="N44" s="201" t="str">
        <f>IF(ISERROR(VLOOKUP(J44,'KAYIT LİSTESİ'!$B$4:$H$904,6,0)),"",(VLOOKUP(J44,'KAYIT LİSTESİ'!$B$4:$H$904,6,0)))</f>
        <v>ESKİŞEHİR-ANADOLU ÜNİVERSİTESİ</v>
      </c>
      <c r="O44" s="178">
        <v>10384</v>
      </c>
      <c r="P44" s="260">
        <v>1</v>
      </c>
      <c r="T44" s="217">
        <v>1228</v>
      </c>
      <c r="U44" s="218">
        <v>69</v>
      </c>
    </row>
    <row r="45" spans="1:21" s="18" customFormat="1" ht="31.5">
      <c r="A45" s="66"/>
      <c r="B45" s="261"/>
      <c r="C45" s="111"/>
      <c r="D45" s="262"/>
      <c r="E45" s="171"/>
      <c r="F45" s="112"/>
      <c r="G45" s="238"/>
      <c r="H45" s="21"/>
      <c r="I45" s="66">
        <v>6</v>
      </c>
      <c r="J45" s="200" t="s">
        <v>1608</v>
      </c>
      <c r="K45" s="238">
        <f>IF(ISERROR(VLOOKUP(J45,'KAYIT LİSTESİ'!$B$4:$H$904,2,0)),"",(VLOOKUP(J45,'KAYIT LİSTESİ'!$B$4:$H$904,2,0)))</f>
        <v>8</v>
      </c>
      <c r="L45" s="111">
        <f>IF(ISERROR(VLOOKUP(J45,'KAYIT LİSTESİ'!$B$4:$H$904,4,0)),"",(VLOOKUP(J45,'KAYIT LİSTESİ'!$B$4:$H$904,4,0)))</f>
        <v>35220</v>
      </c>
      <c r="M45" s="201" t="str">
        <f>IF(ISERROR(VLOOKUP(J45,'KAYIT LİSTESİ'!$B$4:$H$904,5,0)),"",(VLOOKUP(J45,'KAYIT LİSTESİ'!$B$4:$H$904,5,0)))</f>
        <v>ÖZLEM ŞAHİN</v>
      </c>
      <c r="N45" s="201" t="str">
        <f>IF(ISERROR(VLOOKUP(J45,'KAYIT LİSTESİ'!$B$4:$H$904,6,0)),"",(VLOOKUP(J45,'KAYIT LİSTESİ'!$B$4:$H$904,6,0)))</f>
        <v>ÇANAKKALE-ONSEKİZ MART ÜNİVERSİTESİ</v>
      </c>
      <c r="O45" s="178">
        <v>10644</v>
      </c>
      <c r="P45" s="260">
        <v>2</v>
      </c>
      <c r="T45" s="217">
        <v>1231</v>
      </c>
      <c r="U45" s="218">
        <v>68</v>
      </c>
    </row>
    <row r="46" spans="1:21" s="18" customFormat="1" ht="18">
      <c r="A46" s="66"/>
      <c r="B46" s="261"/>
      <c r="C46" s="111"/>
      <c r="D46" s="262"/>
      <c r="E46" s="171"/>
      <c r="F46" s="112"/>
      <c r="G46" s="238"/>
      <c r="H46" s="21"/>
      <c r="I46" s="230" t="s">
        <v>634</v>
      </c>
      <c r="J46" s="231"/>
      <c r="K46" s="231"/>
      <c r="L46" s="231"/>
      <c r="M46" s="234" t="s">
        <v>226</v>
      </c>
      <c r="N46" s="235"/>
      <c r="O46" s="231"/>
      <c r="P46" s="232"/>
      <c r="T46" s="217">
        <v>1210</v>
      </c>
      <c r="U46" s="218">
        <v>75</v>
      </c>
    </row>
    <row r="47" spans="1:21" s="18" customFormat="1" ht="25.5">
      <c r="A47" s="66"/>
      <c r="B47" s="261"/>
      <c r="C47" s="111"/>
      <c r="D47" s="262"/>
      <c r="E47" s="171"/>
      <c r="F47" s="112"/>
      <c r="G47" s="238"/>
      <c r="H47" s="21"/>
      <c r="I47" s="43" t="s">
        <v>11</v>
      </c>
      <c r="J47" s="40" t="s">
        <v>87</v>
      </c>
      <c r="K47" s="40" t="s">
        <v>86</v>
      </c>
      <c r="L47" s="41" t="s">
        <v>12</v>
      </c>
      <c r="M47" s="42" t="s">
        <v>13</v>
      </c>
      <c r="N47" s="42" t="s">
        <v>295</v>
      </c>
      <c r="O47" s="40" t="s">
        <v>14</v>
      </c>
      <c r="P47" s="40" t="s">
        <v>27</v>
      </c>
      <c r="T47" s="217">
        <v>1213</v>
      </c>
      <c r="U47" s="218">
        <v>74</v>
      </c>
    </row>
    <row r="48" spans="1:21" s="18" customFormat="1" ht="15.75">
      <c r="A48" s="66"/>
      <c r="B48" s="261"/>
      <c r="C48" s="111"/>
      <c r="D48" s="262"/>
      <c r="E48" s="171"/>
      <c r="F48" s="112"/>
      <c r="G48" s="238"/>
      <c r="H48" s="21"/>
      <c r="I48" s="66">
        <v>1</v>
      </c>
      <c r="J48" s="200" t="s">
        <v>1609</v>
      </c>
      <c r="K48" s="238" t="str">
        <f>IF(ISERROR(VLOOKUP(J48,'KAYIT LİSTESİ'!$B$4:$H$904,2,0)),"",(VLOOKUP(J48,'KAYIT LİSTESİ'!$B$4:$H$904,2,0)))</f>
        <v/>
      </c>
      <c r="L48" s="111" t="str">
        <f>IF(ISERROR(VLOOKUP(J48,'KAYIT LİSTESİ'!$B$4:$H$904,4,0)),"",(VLOOKUP(J48,'KAYIT LİSTESİ'!$B$4:$H$904,4,0)))</f>
        <v/>
      </c>
      <c r="M48" s="201" t="str">
        <f>IF(ISERROR(VLOOKUP(J48,'KAYIT LİSTESİ'!$B$4:$H$904,5,0)),"",(VLOOKUP(J48,'KAYIT LİSTESİ'!$B$4:$H$904,5,0)))</f>
        <v/>
      </c>
      <c r="N48" s="201" t="str">
        <f>IF(ISERROR(VLOOKUP(J48,'KAYIT LİSTESİ'!$B$4:$H$904,6,0)),"",(VLOOKUP(J48,'KAYIT LİSTESİ'!$B$4:$H$904,6,0)))</f>
        <v/>
      </c>
      <c r="O48" s="112"/>
      <c r="P48" s="260"/>
      <c r="T48" s="217">
        <v>1216</v>
      </c>
      <c r="U48" s="218">
        <v>73</v>
      </c>
    </row>
    <row r="49" spans="1:21" s="18" customFormat="1" ht="31.5">
      <c r="A49" s="66"/>
      <c r="B49" s="261"/>
      <c r="C49" s="111"/>
      <c r="D49" s="262"/>
      <c r="E49" s="171"/>
      <c r="F49" s="112"/>
      <c r="G49" s="238"/>
      <c r="H49" s="21"/>
      <c r="I49" s="66">
        <v>2</v>
      </c>
      <c r="J49" s="200" t="s">
        <v>1610</v>
      </c>
      <c r="K49" s="238">
        <f>IF(ISERROR(VLOOKUP(J49,'KAYIT LİSTESİ'!$B$4:$H$904,2,0)),"",(VLOOKUP(J49,'KAYIT LİSTESİ'!$B$4:$H$904,2,0)))</f>
        <v>244</v>
      </c>
      <c r="L49" s="111">
        <f>IF(ISERROR(VLOOKUP(J49,'KAYIT LİSTESİ'!$B$4:$H$904,4,0)),"",(VLOOKUP(J49,'KAYIT LİSTESİ'!$B$4:$H$904,4,0)))</f>
        <v>0</v>
      </c>
      <c r="M49" s="201" t="str">
        <f>IF(ISERROR(VLOOKUP(J49,'KAYIT LİSTESİ'!$B$4:$H$904,5,0)),"",(VLOOKUP(J49,'KAYIT LİSTESİ'!$B$4:$H$904,5,0)))</f>
        <v>HESNA UYSAL</v>
      </c>
      <c r="N49" s="201" t="str">
        <f>IF(ISERROR(VLOOKUP(J49,'KAYIT LİSTESİ'!$B$4:$H$904,6,0)),"",(VLOOKUP(J49,'KAYIT LİSTESİ'!$B$4:$H$904,6,0)))</f>
        <v>ESKİŞEHİR-ANADOLU ÜNİVERSİTESİ FERDİ</v>
      </c>
      <c r="O49" s="178">
        <v>11910</v>
      </c>
      <c r="P49" s="260">
        <v>3</v>
      </c>
      <c r="T49" s="217">
        <v>1219</v>
      </c>
      <c r="U49" s="218">
        <v>72</v>
      </c>
    </row>
    <row r="50" spans="1:21" s="18" customFormat="1" ht="31.5">
      <c r="A50" s="66"/>
      <c r="B50" s="261"/>
      <c r="C50" s="111"/>
      <c r="D50" s="262"/>
      <c r="E50" s="171"/>
      <c r="F50" s="112"/>
      <c r="G50" s="238"/>
      <c r="H50" s="21"/>
      <c r="I50" s="66">
        <v>3</v>
      </c>
      <c r="J50" s="200" t="s">
        <v>1611</v>
      </c>
      <c r="K50" s="238">
        <f>IF(ISERROR(VLOOKUP(J50,'KAYIT LİSTESİ'!$B$4:$H$904,2,0)),"",(VLOOKUP(J50,'KAYIT LİSTESİ'!$B$4:$H$904,2,0)))</f>
        <v>400</v>
      </c>
      <c r="L50" s="111">
        <f>IF(ISERROR(VLOOKUP(J50,'KAYIT LİSTESİ'!$B$4:$H$904,4,0)),"",(VLOOKUP(J50,'KAYIT LİSTESİ'!$B$4:$H$904,4,0)))</f>
        <v>34969</v>
      </c>
      <c r="M50" s="201" t="str">
        <f>IF(ISERROR(VLOOKUP(J50,'KAYIT LİSTESİ'!$B$4:$H$904,5,0)),"",(VLOOKUP(J50,'KAYIT LİSTESİ'!$B$4:$H$904,5,0)))</f>
        <v>MEYREM ATASEVER</v>
      </c>
      <c r="N50" s="201" t="str">
        <f>IF(ISERROR(VLOOKUP(J50,'KAYIT LİSTESİ'!$B$4:$H$904,6,0)),"",(VLOOKUP(J50,'KAYIT LİSTESİ'!$B$4:$H$904,6,0)))</f>
        <v>BALIKESİR- BALIKESİR ÜNİVERSİTESİ</v>
      </c>
      <c r="O50" s="178">
        <v>10637</v>
      </c>
      <c r="P50" s="260">
        <v>1</v>
      </c>
      <c r="T50" s="217">
        <v>1222</v>
      </c>
      <c r="U50" s="218">
        <v>71</v>
      </c>
    </row>
    <row r="51" spans="1:21" s="18" customFormat="1" ht="31.5">
      <c r="A51" s="66"/>
      <c r="B51" s="261"/>
      <c r="C51" s="111"/>
      <c r="D51" s="262"/>
      <c r="E51" s="171"/>
      <c r="F51" s="112"/>
      <c r="G51" s="238"/>
      <c r="H51" s="21"/>
      <c r="I51" s="66">
        <v>4</v>
      </c>
      <c r="J51" s="200" t="s">
        <v>1612</v>
      </c>
      <c r="K51" s="238">
        <f>IF(ISERROR(VLOOKUP(J51,'KAYIT LİSTESİ'!$B$4:$H$904,2,0)),"",(VLOOKUP(J51,'KAYIT LİSTESİ'!$B$4:$H$904,2,0)))</f>
        <v>181</v>
      </c>
      <c r="L51" s="111">
        <f>IF(ISERROR(VLOOKUP(J51,'KAYIT LİSTESİ'!$B$4:$H$904,4,0)),"",(VLOOKUP(J51,'KAYIT LİSTESİ'!$B$4:$H$904,4,0)))</f>
        <v>34499</v>
      </c>
      <c r="M51" s="201" t="str">
        <f>IF(ISERROR(VLOOKUP(J51,'KAYIT LİSTESİ'!$B$4:$H$904,5,0)),"",(VLOOKUP(J51,'KAYIT LİSTESİ'!$B$4:$H$904,5,0)))</f>
        <v>SEMRA ÖZBUDAK</v>
      </c>
      <c r="N51" s="201" t="str">
        <f>IF(ISERROR(VLOOKUP(J51,'KAYIT LİSTESİ'!$B$4:$H$904,6,0)),"",(VLOOKUP(J51,'KAYIT LİSTESİ'!$B$4:$H$904,6,0)))</f>
        <v>KOCAELİ-KOCAELİ ÜNİVERSİTESİ FERDİ</v>
      </c>
      <c r="O51" s="178">
        <v>10757</v>
      </c>
      <c r="P51" s="260">
        <v>2</v>
      </c>
      <c r="T51" s="217">
        <v>1225</v>
      </c>
      <c r="U51" s="218">
        <v>70</v>
      </c>
    </row>
    <row r="52" spans="1:21" s="18" customFormat="1" ht="15.75">
      <c r="A52" s="66"/>
      <c r="B52" s="261"/>
      <c r="C52" s="111"/>
      <c r="D52" s="262"/>
      <c r="E52" s="171"/>
      <c r="F52" s="112"/>
      <c r="G52" s="238"/>
      <c r="H52" s="21"/>
      <c r="I52" s="66">
        <v>5</v>
      </c>
      <c r="J52" s="200" t="s">
        <v>1613</v>
      </c>
      <c r="K52" s="238" t="str">
        <f>IF(ISERROR(VLOOKUP(J52,'KAYIT LİSTESİ'!$B$4:$H$904,2,0)),"",(VLOOKUP(J52,'KAYIT LİSTESİ'!$B$4:$H$904,2,0)))</f>
        <v/>
      </c>
      <c r="L52" s="111" t="str">
        <f>IF(ISERROR(VLOOKUP(J52,'KAYIT LİSTESİ'!$B$4:$H$904,4,0)),"",(VLOOKUP(J52,'KAYIT LİSTESİ'!$B$4:$H$904,4,0)))</f>
        <v/>
      </c>
      <c r="M52" s="201" t="str">
        <f>IF(ISERROR(VLOOKUP(J52,'KAYIT LİSTESİ'!$B$4:$H$904,5,0)),"",(VLOOKUP(J52,'KAYIT LİSTESİ'!$B$4:$H$904,5,0)))</f>
        <v/>
      </c>
      <c r="N52" s="201" t="str">
        <f>IF(ISERROR(VLOOKUP(J52,'KAYIT LİSTESİ'!$B$4:$H$904,6,0)),"",(VLOOKUP(J52,'KAYIT LİSTESİ'!$B$4:$H$904,6,0)))</f>
        <v/>
      </c>
      <c r="O52" s="112"/>
      <c r="P52" s="260"/>
      <c r="T52" s="217">
        <v>1228</v>
      </c>
      <c r="U52" s="218">
        <v>69</v>
      </c>
    </row>
    <row r="53" spans="1:21" s="18" customFormat="1" ht="15.75">
      <c r="A53" s="66"/>
      <c r="B53" s="261"/>
      <c r="C53" s="111"/>
      <c r="D53" s="262"/>
      <c r="E53" s="171"/>
      <c r="F53" s="112"/>
      <c r="G53" s="238"/>
      <c r="H53" s="21"/>
      <c r="I53" s="66">
        <v>6</v>
      </c>
      <c r="J53" s="200" t="s">
        <v>1614</v>
      </c>
      <c r="K53" s="238" t="str">
        <f>IF(ISERROR(VLOOKUP(J53,'KAYIT LİSTESİ'!$B$4:$H$904,2,0)),"",(VLOOKUP(J53,'KAYIT LİSTESİ'!$B$4:$H$904,2,0)))</f>
        <v/>
      </c>
      <c r="L53" s="111" t="str">
        <f>IF(ISERROR(VLOOKUP(J53,'KAYIT LİSTESİ'!$B$4:$H$904,4,0)),"",(VLOOKUP(J53,'KAYIT LİSTESİ'!$B$4:$H$904,4,0)))</f>
        <v/>
      </c>
      <c r="M53" s="201" t="str">
        <f>IF(ISERROR(VLOOKUP(J53,'KAYIT LİSTESİ'!$B$4:$H$904,5,0)),"",(VLOOKUP(J53,'KAYIT LİSTESİ'!$B$4:$H$904,5,0)))</f>
        <v/>
      </c>
      <c r="N53" s="201" t="str">
        <f>IF(ISERROR(VLOOKUP(J53,'KAYIT LİSTESİ'!$B$4:$H$904,6,0)),"",(VLOOKUP(J53,'KAYIT LİSTESİ'!$B$4:$H$904,6,0)))</f>
        <v/>
      </c>
      <c r="O53" s="112"/>
      <c r="P53" s="260"/>
      <c r="T53" s="217">
        <v>1231</v>
      </c>
      <c r="U53" s="218">
        <v>68</v>
      </c>
    </row>
    <row r="54" spans="1:21" ht="14.25" customHeight="1">
      <c r="A54" s="25" t="s">
        <v>18</v>
      </c>
      <c r="B54" s="25"/>
      <c r="C54" s="25"/>
      <c r="D54" s="51"/>
      <c r="E54" s="44" t="s">
        <v>0</v>
      </c>
      <c r="F54" s="39" t="s">
        <v>1</v>
      </c>
      <c r="G54" s="22"/>
      <c r="H54" s="26" t="s">
        <v>2</v>
      </c>
      <c r="I54" s="26"/>
      <c r="J54" s="26"/>
      <c r="K54" s="26"/>
      <c r="M54" s="47" t="s">
        <v>3</v>
      </c>
      <c r="N54" s="48" t="s">
        <v>3</v>
      </c>
      <c r="O54" s="22" t="s">
        <v>3</v>
      </c>
      <c r="P54" s="25"/>
      <c r="Q54" s="27"/>
      <c r="T54" s="217">
        <v>1280</v>
      </c>
      <c r="U54" s="218">
        <v>54</v>
      </c>
    </row>
    <row r="55" spans="1:21">
      <c r="T55" s="217">
        <v>1285</v>
      </c>
      <c r="U55" s="218">
        <v>53</v>
      </c>
    </row>
    <row r="56" spans="1:21" ht="15.75" hidden="1">
      <c r="E56" s="171"/>
      <c r="T56" s="217">
        <v>1290</v>
      </c>
      <c r="U56" s="218">
        <v>52</v>
      </c>
    </row>
    <row r="57" spans="1:21" ht="25.5" hidden="1">
      <c r="E57" s="45" t="s">
        <v>1165</v>
      </c>
      <c r="T57" s="217">
        <v>1295</v>
      </c>
      <c r="U57" s="218">
        <v>51</v>
      </c>
    </row>
    <row r="58" spans="1:21" hidden="1">
      <c r="E58" s="45" t="s">
        <v>1452</v>
      </c>
      <c r="T58" s="217">
        <v>1300</v>
      </c>
      <c r="U58" s="218">
        <v>50</v>
      </c>
    </row>
    <row r="59" spans="1:21" hidden="1">
      <c r="E59" s="45" t="s">
        <v>1162</v>
      </c>
      <c r="T59" s="217">
        <v>1305</v>
      </c>
      <c r="U59" s="218">
        <v>49</v>
      </c>
    </row>
    <row r="60" spans="1:21" ht="25.5" hidden="1">
      <c r="E60" s="45" t="s">
        <v>1349</v>
      </c>
      <c r="T60" s="217">
        <v>1310</v>
      </c>
      <c r="U60" s="218">
        <v>48</v>
      </c>
    </row>
    <row r="61" spans="1:21" hidden="1">
      <c r="E61" s="45" t="s">
        <v>1350</v>
      </c>
      <c r="T61" s="217">
        <v>1315</v>
      </c>
      <c r="U61" s="218">
        <v>47</v>
      </c>
    </row>
    <row r="62" spans="1:21" ht="25.5" hidden="1">
      <c r="E62" s="45" t="s">
        <v>1364</v>
      </c>
      <c r="T62" s="217">
        <v>1320</v>
      </c>
      <c r="U62" s="218">
        <v>46</v>
      </c>
    </row>
    <row r="63" spans="1:21" hidden="1">
      <c r="E63" s="45" t="s">
        <v>1394</v>
      </c>
      <c r="T63" s="217">
        <v>1325</v>
      </c>
      <c r="U63" s="218">
        <v>45</v>
      </c>
    </row>
    <row r="64" spans="1:21" ht="25.5" hidden="1">
      <c r="E64" s="45" t="s">
        <v>1398</v>
      </c>
      <c r="T64" s="217">
        <v>1330</v>
      </c>
      <c r="U64" s="218">
        <v>44</v>
      </c>
    </row>
    <row r="65" spans="5:21" ht="25.5" hidden="1">
      <c r="E65" s="45" t="s">
        <v>1451</v>
      </c>
      <c r="T65" s="217">
        <v>1335</v>
      </c>
      <c r="U65" s="218">
        <v>43</v>
      </c>
    </row>
    <row r="66" spans="5:21">
      <c r="T66" s="217">
        <v>1340</v>
      </c>
      <c r="U66" s="218">
        <v>42</v>
      </c>
    </row>
    <row r="67" spans="5:21">
      <c r="T67" s="217">
        <v>1345</v>
      </c>
      <c r="U67" s="218">
        <v>41</v>
      </c>
    </row>
    <row r="68" spans="5:21">
      <c r="T68" s="217">
        <v>1350</v>
      </c>
      <c r="U68" s="218">
        <v>40</v>
      </c>
    </row>
    <row r="69" spans="5:21">
      <c r="T69" s="217">
        <v>1355</v>
      </c>
      <c r="U69" s="218">
        <v>39</v>
      </c>
    </row>
    <row r="70" spans="5:21">
      <c r="T70" s="217">
        <v>1365</v>
      </c>
      <c r="U70" s="218">
        <v>38</v>
      </c>
    </row>
    <row r="71" spans="5:21">
      <c r="T71" s="217">
        <v>1375</v>
      </c>
      <c r="U71" s="218">
        <v>37</v>
      </c>
    </row>
    <row r="72" spans="5:21">
      <c r="T72" s="217">
        <v>1385</v>
      </c>
      <c r="U72" s="218">
        <v>36</v>
      </c>
    </row>
    <row r="73" spans="5:21">
      <c r="T73" s="217">
        <v>1395</v>
      </c>
      <c r="U73" s="218">
        <v>35</v>
      </c>
    </row>
    <row r="74" spans="5:21">
      <c r="T74" s="217">
        <v>1405</v>
      </c>
      <c r="U74" s="218">
        <v>34</v>
      </c>
    </row>
    <row r="75" spans="5:21">
      <c r="T75" s="217">
        <v>1415</v>
      </c>
      <c r="U75" s="218">
        <v>33</v>
      </c>
    </row>
    <row r="76" spans="5:21">
      <c r="T76" s="217">
        <v>1425</v>
      </c>
      <c r="U76" s="218">
        <v>32</v>
      </c>
    </row>
    <row r="77" spans="5:21">
      <c r="T77" s="217">
        <v>1435</v>
      </c>
      <c r="U77" s="218">
        <v>31</v>
      </c>
    </row>
    <row r="78" spans="5:21">
      <c r="T78" s="217">
        <v>1445</v>
      </c>
      <c r="U78" s="218">
        <v>30</v>
      </c>
    </row>
    <row r="79" spans="5:21">
      <c r="T79" s="217">
        <v>1455</v>
      </c>
      <c r="U79" s="218">
        <v>29</v>
      </c>
    </row>
    <row r="80" spans="5:21">
      <c r="T80" s="217">
        <v>1465</v>
      </c>
      <c r="U80" s="218">
        <v>28</v>
      </c>
    </row>
    <row r="81" spans="20:21">
      <c r="T81" s="217">
        <v>1475</v>
      </c>
      <c r="U81" s="218">
        <v>27</v>
      </c>
    </row>
    <row r="82" spans="20:21">
      <c r="T82" s="217">
        <v>1485</v>
      </c>
      <c r="U82" s="218">
        <v>26</v>
      </c>
    </row>
    <row r="83" spans="20:21">
      <c r="T83" s="217">
        <v>1495</v>
      </c>
      <c r="U83" s="218">
        <v>25</v>
      </c>
    </row>
    <row r="84" spans="20:21">
      <c r="T84" s="217">
        <v>1505</v>
      </c>
      <c r="U84" s="218">
        <v>24</v>
      </c>
    </row>
    <row r="85" spans="20:21">
      <c r="T85" s="217">
        <v>1515</v>
      </c>
      <c r="U85" s="218">
        <v>23</v>
      </c>
    </row>
    <row r="86" spans="20:21">
      <c r="T86" s="217">
        <v>1525</v>
      </c>
      <c r="U86" s="218">
        <v>22</v>
      </c>
    </row>
    <row r="87" spans="20:21">
      <c r="T87" s="217">
        <v>1535</v>
      </c>
      <c r="U87" s="218">
        <v>21</v>
      </c>
    </row>
    <row r="88" spans="20:21">
      <c r="T88" s="217">
        <v>1545</v>
      </c>
      <c r="U88" s="218">
        <v>20</v>
      </c>
    </row>
    <row r="89" spans="20:21">
      <c r="T89" s="217">
        <v>1555</v>
      </c>
      <c r="U89" s="218">
        <v>19</v>
      </c>
    </row>
    <row r="90" spans="20:21">
      <c r="T90" s="217">
        <v>1565</v>
      </c>
      <c r="U90" s="218">
        <v>18</v>
      </c>
    </row>
    <row r="91" spans="20:21">
      <c r="T91" s="217">
        <v>1575</v>
      </c>
      <c r="U91" s="218">
        <v>17</v>
      </c>
    </row>
    <row r="92" spans="20:21">
      <c r="T92" s="217">
        <v>1585</v>
      </c>
      <c r="U92" s="218">
        <v>16</v>
      </c>
    </row>
    <row r="93" spans="20:21">
      <c r="T93" s="217">
        <v>1595</v>
      </c>
      <c r="U93" s="218">
        <v>15</v>
      </c>
    </row>
    <row r="94" spans="20:21">
      <c r="T94" s="217">
        <v>1605</v>
      </c>
      <c r="U94" s="218">
        <v>14</v>
      </c>
    </row>
    <row r="95" spans="20:21">
      <c r="T95" s="217">
        <v>1615</v>
      </c>
      <c r="U95" s="218">
        <v>13</v>
      </c>
    </row>
    <row r="96" spans="20:21">
      <c r="T96" s="217">
        <v>1625</v>
      </c>
      <c r="U96" s="218">
        <v>12</v>
      </c>
    </row>
    <row r="97" spans="20:21">
      <c r="T97" s="217">
        <v>1645</v>
      </c>
      <c r="U97" s="218">
        <v>11</v>
      </c>
    </row>
    <row r="98" spans="20:21">
      <c r="T98" s="217">
        <v>1665</v>
      </c>
      <c r="U98" s="218">
        <v>10</v>
      </c>
    </row>
    <row r="99" spans="20:21">
      <c r="T99" s="217">
        <v>1685</v>
      </c>
      <c r="U99" s="218">
        <v>9</v>
      </c>
    </row>
    <row r="100" spans="20:21">
      <c r="T100" s="217">
        <v>1705</v>
      </c>
      <c r="U100" s="218">
        <v>8</v>
      </c>
    </row>
    <row r="101" spans="20:21">
      <c r="T101" s="217">
        <v>1725</v>
      </c>
      <c r="U101" s="218">
        <v>7</v>
      </c>
    </row>
    <row r="102" spans="20:21">
      <c r="T102" s="217">
        <v>1745</v>
      </c>
      <c r="U102" s="218">
        <v>6</v>
      </c>
    </row>
    <row r="103" spans="20:21">
      <c r="T103" s="217">
        <v>1765</v>
      </c>
      <c r="U103" s="218">
        <v>5</v>
      </c>
    </row>
    <row r="104" spans="20:21">
      <c r="T104" s="217">
        <v>1785</v>
      </c>
      <c r="U104" s="218">
        <v>4</v>
      </c>
    </row>
    <row r="105" spans="20:21">
      <c r="T105" s="217">
        <v>1805</v>
      </c>
      <c r="U105" s="218">
        <v>3</v>
      </c>
    </row>
    <row r="106" spans="20:21">
      <c r="T106" s="217">
        <v>1825</v>
      </c>
      <c r="U106" s="218">
        <v>2</v>
      </c>
    </row>
    <row r="107" spans="20:21">
      <c r="T107" s="217">
        <v>1845</v>
      </c>
      <c r="U107" s="218">
        <v>1</v>
      </c>
    </row>
  </sheetData>
  <mergeCells count="19">
    <mergeCell ref="A43:G44"/>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13">
    <cfRule type="cellIs" dxfId="105" priority="7" stopIfTrue="1" operator="between">
      <formula>5140</formula>
      <formula>5293</formula>
    </cfRule>
  </conditionalFormatting>
  <conditionalFormatting sqref="F8">
    <cfRule type="cellIs" dxfId="104" priority="6" stopIfTrue="1" operator="between">
      <formula>1120</formula>
      <formula>1174</formula>
    </cfRule>
  </conditionalFormatting>
  <conditionalFormatting sqref="F39:F42 F45:F53">
    <cfRule type="cellIs" dxfId="103" priority="5" stopIfTrue="1" operator="between">
      <formula>5140</formula>
      <formula>5293</formula>
    </cfRule>
  </conditionalFormatting>
  <conditionalFormatting sqref="F14:F38">
    <cfRule type="cellIs" dxfId="102" priority="4" stopIfTrue="1" operator="between">
      <formula>5140</formula>
      <formula>5293</formula>
    </cfRule>
  </conditionalFormatting>
  <conditionalFormatting sqref="F1:F42 F45:F65536">
    <cfRule type="duplicateValues" dxfId="101" priority="3" stopIfTrue="1"/>
  </conditionalFormatting>
  <conditionalFormatting sqref="E1:E42 E45:E65536">
    <cfRule type="duplicateValues" dxfId="100" priority="2" stopIfTrue="1"/>
  </conditionalFormatting>
  <conditionalFormatting sqref="E1:E1048576">
    <cfRule type="containsText" dxfId="99" priority="1" stopIfTrue="1" operator="containsText" text="FERDİ">
      <formula>NOT(ISERROR(SEARCH("FERDİ",E1)))</formula>
    </cfRule>
  </conditionalFormatting>
  <printOptions horizontalCentered="1"/>
  <pageMargins left="0.24" right="0.19685039370078741" top="0.17" bottom="0.17" header="0.39370078740157483" footer="0.17"/>
  <pageSetup paperSize="9" scale="5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FF000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476</v>
      </c>
      <c r="E3" s="579"/>
      <c r="F3" s="292"/>
      <c r="G3" s="580" t="s">
        <v>304</v>
      </c>
      <c r="H3" s="580"/>
      <c r="I3" s="584" t="str">
        <f>'YARIŞMA PROGRAMI'!E7</f>
        <v>56,90-Aysel TAŞ</v>
      </c>
      <c r="J3" s="584"/>
      <c r="K3" s="581" t="s">
        <v>388</v>
      </c>
      <c r="L3" s="581"/>
      <c r="M3" s="582" t="str">
        <f>'YARIŞMA PROGRAMI'!F7</f>
        <v>55.96- GÜLSÜM GÜNEŞ</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PROGRAMI'!B7</f>
        <v>09 Mayıs 2015 - 12.00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1587</v>
      </c>
      <c r="C8" s="228">
        <f>IF(ISERROR(VLOOKUP(B8,'KAYIT LİSTESİ'!$B$4:$H$904,2,0)),"",(VLOOKUP(B8,'KAYIT LİSTESİ'!$B$4:$H$904,2,0)))</f>
        <v>246</v>
      </c>
      <c r="D8" s="87" t="str">
        <f>IF(ISERROR(VLOOKUP(B8,'KAYIT LİSTESİ'!$B$4:$H$904,4,0)),"",(VLOOKUP(B8,'KAYIT LİSTESİ'!$B$4:$H$904,4,0)))</f>
        <v>17.05.1989</v>
      </c>
      <c r="E8" s="185" t="str">
        <f>IF(ISERROR(VLOOKUP(B8,'KAYIT LİSTESİ'!$B$4:$H$904,5,0)),"",(VLOOKUP(B8,'KAYIT LİSTESİ'!$B$4:$H$904,5,0)))</f>
        <v>MERYEM ÖCAL</v>
      </c>
      <c r="F8" s="185" t="str">
        <f>IF(ISERROR(VLOOKUP(B8,'KAYIT LİSTESİ'!$B$4:$H$904,6,0)),"",(VLOOKUP(B8,'KAYIT LİSTESİ'!$B$4:$H$904,6,0)))</f>
        <v>ESKİŞEHİR-ANADOLU ÜNİVERSİTESİ</v>
      </c>
      <c r="G8" s="170">
        <v>3862</v>
      </c>
      <c r="H8" s="170" t="s">
        <v>1827</v>
      </c>
      <c r="I8" s="170" t="s">
        <v>1827</v>
      </c>
      <c r="J8" s="184">
        <f>MAX(G8:I8)</f>
        <v>3862</v>
      </c>
      <c r="K8" s="199"/>
      <c r="L8" s="199"/>
      <c r="M8" s="170"/>
      <c r="N8" s="433">
        <f t="shared" ref="N8:N16" si="0">MAX(G8:M8)</f>
        <v>3862</v>
      </c>
      <c r="O8" s="228"/>
      <c r="P8" s="236"/>
      <c r="Q8" s="226">
        <v>219</v>
      </c>
      <c r="R8" s="225">
        <v>8</v>
      </c>
    </row>
    <row r="9" spans="1:18" s="76" customFormat="1" ht="36.75" customHeight="1">
      <c r="A9" s="85">
        <v>2</v>
      </c>
      <c r="B9" s="86" t="s">
        <v>1579</v>
      </c>
      <c r="C9" s="228">
        <f>IF(ISERROR(VLOOKUP(B9,'KAYIT LİSTESİ'!$B$4:$H$904,2,0)),"",(VLOOKUP(B9,'KAYIT LİSTESİ'!$B$4:$H$904,2,0)))</f>
        <v>35</v>
      </c>
      <c r="D9" s="87">
        <f>IF(ISERROR(VLOOKUP(B9,'KAYIT LİSTESİ'!$B$4:$H$904,4,0)),"",(VLOOKUP(B9,'KAYIT LİSTESİ'!$B$4:$H$904,4,0)))</f>
        <v>35152</v>
      </c>
      <c r="E9" s="185" t="str">
        <f>IF(ISERROR(VLOOKUP(B9,'KAYIT LİSTESİ'!$B$4:$H$904,5,0)),"",(VLOOKUP(B9,'KAYIT LİSTESİ'!$B$4:$H$904,5,0)))</f>
        <v>MERVE KARADENİZ</v>
      </c>
      <c r="F9" s="185" t="str">
        <f>IF(ISERROR(VLOOKUP(B9,'KAYIT LİSTESİ'!$B$4:$H$904,6,0)),"",(VLOOKUP(B9,'KAYIT LİSTESİ'!$B$4:$H$904,6,0)))</f>
        <v>BURSA-ULUDAĞ ÜNİVERSİTESİ</v>
      </c>
      <c r="G9" s="170">
        <v>3642</v>
      </c>
      <c r="H9" s="170">
        <v>3614</v>
      </c>
      <c r="I9" s="170">
        <v>3771</v>
      </c>
      <c r="J9" s="184">
        <f>MAX(G9:I9)</f>
        <v>3771</v>
      </c>
      <c r="K9" s="199"/>
      <c r="L9" s="199"/>
      <c r="M9" s="170"/>
      <c r="N9" s="433">
        <f t="shared" si="0"/>
        <v>3771</v>
      </c>
      <c r="O9" s="228"/>
      <c r="P9" s="236"/>
      <c r="Q9" s="226">
        <v>227</v>
      </c>
      <c r="R9" s="225">
        <v>9</v>
      </c>
    </row>
    <row r="10" spans="1:18" s="76" customFormat="1" ht="36.75" customHeight="1">
      <c r="A10" s="85">
        <v>3</v>
      </c>
      <c r="B10" s="86" t="s">
        <v>1588</v>
      </c>
      <c r="C10" s="228">
        <f>IF(ISERROR(VLOOKUP(B10,'KAYIT LİSTESİ'!$B$4:$H$904,2,0)),"",(VLOOKUP(B10,'KAYIT LİSTESİ'!$B$4:$H$904,2,0)))</f>
        <v>402</v>
      </c>
      <c r="D10" s="87">
        <f>IF(ISERROR(VLOOKUP(B10,'KAYIT LİSTESİ'!$B$4:$H$904,4,0)),"",(VLOOKUP(B10,'KAYIT LİSTESİ'!$B$4:$H$904,4,0)))</f>
        <v>35054</v>
      </c>
      <c r="E10" s="185" t="str">
        <f>IF(ISERROR(VLOOKUP(B10,'KAYIT LİSTESİ'!$B$4:$H$904,5,0)),"",(VLOOKUP(B10,'KAYIT LİSTESİ'!$B$4:$H$904,5,0)))</f>
        <v>ÇİLEM SAĞLIK</v>
      </c>
      <c r="F10" s="185" t="str">
        <f>IF(ISERROR(VLOOKUP(B10,'KAYIT LİSTESİ'!$B$4:$H$904,6,0)),"",(VLOOKUP(B10,'KAYIT LİSTESİ'!$B$4:$H$904,6,0)))</f>
        <v>AYDIN-ADNAN MENDERES ÜNİVERSİTESİ</v>
      </c>
      <c r="G10" s="170" t="s">
        <v>1835</v>
      </c>
      <c r="H10" s="170">
        <v>3747</v>
      </c>
      <c r="I10" s="170">
        <v>3747</v>
      </c>
      <c r="J10" s="184">
        <f>MAX(G10:I10)</f>
        <v>3747</v>
      </c>
      <c r="K10" s="199"/>
      <c r="L10" s="199"/>
      <c r="M10" s="170"/>
      <c r="N10" s="433">
        <f t="shared" si="0"/>
        <v>3747</v>
      </c>
      <c r="O10" s="228"/>
      <c r="P10" s="236"/>
      <c r="Q10" s="226">
        <v>235</v>
      </c>
      <c r="R10" s="225">
        <v>10</v>
      </c>
    </row>
    <row r="11" spans="1:18" s="76" customFormat="1" ht="36.75" customHeight="1">
      <c r="A11" s="85">
        <v>4</v>
      </c>
      <c r="B11" s="86" t="s">
        <v>1584</v>
      </c>
      <c r="C11" s="228">
        <f>IF(ISERROR(VLOOKUP(B11,'KAYIT LİSTESİ'!$B$4:$H$904,2,0)),"",(VLOOKUP(B11,'KAYIT LİSTESİ'!$B$4:$H$904,2,0)))</f>
        <v>138</v>
      </c>
      <c r="D11" s="87">
        <f>IF(ISERROR(VLOOKUP(B11,'KAYIT LİSTESİ'!$B$4:$H$904,4,0)),"",(VLOOKUP(B11,'KAYIT LİSTESİ'!$B$4:$H$904,4,0)))</f>
        <v>32980</v>
      </c>
      <c r="E11" s="185" t="str">
        <f>IF(ISERROR(VLOOKUP(B11,'KAYIT LİSTESİ'!$B$4:$H$904,5,0)),"",(VLOOKUP(B11,'KAYIT LİSTESİ'!$B$4:$H$904,5,0)))</f>
        <v>GÜLAY KARADAŞ</v>
      </c>
      <c r="F11" s="185" t="str">
        <f>IF(ISERROR(VLOOKUP(B11,'KAYIT LİSTESİ'!$B$4:$H$904,6,0)),"",(VLOOKUP(B11,'KAYIT LİSTESİ'!$B$4:$H$904,6,0)))</f>
        <v>KKTC-DOĞU AKDENİZ ÜNİVERSİTESİ</v>
      </c>
      <c r="G11" s="170">
        <v>2805</v>
      </c>
      <c r="H11" s="170">
        <v>2998</v>
      </c>
      <c r="I11" s="170">
        <v>2898</v>
      </c>
      <c r="J11" s="184">
        <f>MAX(G11:I11)</f>
        <v>2998</v>
      </c>
      <c r="K11" s="199"/>
      <c r="L11" s="199"/>
      <c r="M11" s="170"/>
      <c r="N11" s="433">
        <f t="shared" si="0"/>
        <v>2998</v>
      </c>
      <c r="O11" s="228"/>
      <c r="P11" s="236"/>
      <c r="Q11" s="226">
        <v>243</v>
      </c>
      <c r="R11" s="225">
        <v>11</v>
      </c>
    </row>
    <row r="12" spans="1:18" s="76" customFormat="1" ht="36.75" customHeight="1">
      <c r="A12" s="85">
        <v>5</v>
      </c>
      <c r="B12" s="86" t="s">
        <v>1586</v>
      </c>
      <c r="C12" s="228">
        <f>IF(ISERROR(VLOOKUP(B12,'KAYIT LİSTESİ'!$B$4:$H$904,2,0)),"",(VLOOKUP(B12,'KAYIT LİSTESİ'!$B$4:$H$904,2,0)))</f>
        <v>497</v>
      </c>
      <c r="D12" s="87">
        <f>IF(ISERROR(VLOOKUP(B12,'KAYIT LİSTESİ'!$B$4:$H$904,4,0)),"",(VLOOKUP(B12,'KAYIT LİSTESİ'!$B$4:$H$904,4,0)))</f>
        <v>33999</v>
      </c>
      <c r="E12" s="185" t="str">
        <f>IF(ISERROR(VLOOKUP(B12,'KAYIT LİSTESİ'!$B$4:$H$904,5,0)),"",(VLOOKUP(B12,'KAYIT LİSTESİ'!$B$4:$H$904,5,0)))</f>
        <v>IRMAK ÖZSOY</v>
      </c>
      <c r="F12" s="185" t="str">
        <f>IF(ISERROR(VLOOKUP(B12,'KAYIT LİSTESİ'!$B$4:$H$904,6,0)),"",(VLOOKUP(B12,'KAYIT LİSTESİ'!$B$4:$H$904,6,0)))</f>
        <v>İSTANBUL-MARMARA ÜNİVERSİTESİ</v>
      </c>
      <c r="G12" s="170">
        <v>2265</v>
      </c>
      <c r="H12" s="170">
        <v>2565</v>
      </c>
      <c r="I12" s="170">
        <v>2302</v>
      </c>
      <c r="J12" s="452"/>
      <c r="K12" s="452"/>
      <c r="L12" s="452"/>
      <c r="M12" s="452"/>
      <c r="N12" s="433">
        <f t="shared" si="0"/>
        <v>2565</v>
      </c>
      <c r="O12" s="228"/>
      <c r="P12" s="236"/>
      <c r="Q12" s="226">
        <v>251</v>
      </c>
      <c r="R12" s="225">
        <v>12</v>
      </c>
    </row>
    <row r="13" spans="1:18" s="76" customFormat="1" ht="36.75" customHeight="1">
      <c r="A13" s="85">
        <v>6</v>
      </c>
      <c r="B13" s="86" t="s">
        <v>1580</v>
      </c>
      <c r="C13" s="228">
        <f>IF(ISERROR(VLOOKUP(B13,'KAYIT LİSTESİ'!$B$4:$H$904,2,0)),"",(VLOOKUP(B13,'KAYIT LİSTESİ'!$B$4:$H$904,2,0)))</f>
        <v>225</v>
      </c>
      <c r="D13" s="87">
        <f>IF(ISERROR(VLOOKUP(B13,'KAYIT LİSTESİ'!$B$4:$H$904,4,0)),"",(VLOOKUP(B13,'KAYIT LİSTESİ'!$B$4:$H$904,4,0)))</f>
        <v>34510</v>
      </c>
      <c r="E13" s="185" t="str">
        <f>IF(ISERROR(VLOOKUP(B13,'KAYIT LİSTESİ'!$B$4:$H$904,5,0)),"",(VLOOKUP(B13,'KAYIT LİSTESİ'!$B$4:$H$904,5,0)))</f>
        <v>GÜLNUR DATLI</v>
      </c>
      <c r="F13" s="185" t="str">
        <f>IF(ISERROR(VLOOKUP(B13,'KAYIT LİSTESİ'!$B$4:$H$904,6,0)),"",(VLOOKUP(B13,'KAYIT LİSTESİ'!$B$4:$H$904,6,0)))</f>
        <v>BOLU-ABAN İZZET BAYSAL ÜNİVERSİTESİ</v>
      </c>
      <c r="G13" s="170">
        <v>1881</v>
      </c>
      <c r="H13" s="170" t="s">
        <v>1835</v>
      </c>
      <c r="I13" s="170">
        <v>2011</v>
      </c>
      <c r="J13" s="184">
        <f t="shared" ref="J13:J18" si="1">MAX(G13:I13)</f>
        <v>2011</v>
      </c>
      <c r="K13" s="199"/>
      <c r="L13" s="199"/>
      <c r="M13" s="170"/>
      <c r="N13" s="433">
        <f t="shared" si="0"/>
        <v>2011</v>
      </c>
      <c r="O13" s="228"/>
      <c r="P13" s="236"/>
      <c r="Q13" s="226">
        <v>259</v>
      </c>
      <c r="R13" s="225">
        <v>13</v>
      </c>
    </row>
    <row r="14" spans="1:18" s="76" customFormat="1" ht="36.75" customHeight="1">
      <c r="A14" s="85">
        <v>7</v>
      </c>
      <c r="B14" s="86" t="s">
        <v>1585</v>
      </c>
      <c r="C14" s="228">
        <f>IF(ISERROR(VLOOKUP(B14,'KAYIT LİSTESİ'!$B$4:$H$904,2,0)),"",(VLOOKUP(B14,'KAYIT LİSTESİ'!$B$4:$H$904,2,0)))</f>
        <v>271</v>
      </c>
      <c r="D14" s="87" t="str">
        <f>IF(ISERROR(VLOOKUP(B14,'KAYIT LİSTESİ'!$B$4:$H$904,4,0)),"",(VLOOKUP(B14,'KAYIT LİSTESİ'!$B$4:$H$904,4,0)))</f>
        <v>20.66.92</v>
      </c>
      <c r="E14" s="185" t="str">
        <f>IF(ISERROR(VLOOKUP(B14,'KAYIT LİSTESİ'!$B$4:$H$904,5,0)),"",(VLOOKUP(B14,'KAYIT LİSTESİ'!$B$4:$H$904,5,0)))</f>
        <v>HATİCE ERDOĞAN</v>
      </c>
      <c r="F14" s="185" t="str">
        <f>IF(ISERROR(VLOOKUP(B14,'KAYIT LİSTESİ'!$B$4:$H$904,6,0)),"",(VLOOKUP(B14,'KAYIT LİSTESİ'!$B$4:$H$904,6,0)))</f>
        <v>MUĞLA-MUĞLA SITKI KOÇMAN ÜNİVERSİTESİ</v>
      </c>
      <c r="G14" s="170" t="s">
        <v>1835</v>
      </c>
      <c r="H14" s="170">
        <v>1962</v>
      </c>
      <c r="I14" s="170" t="s">
        <v>1835</v>
      </c>
      <c r="J14" s="184">
        <f t="shared" si="1"/>
        <v>1962</v>
      </c>
      <c r="K14" s="199"/>
      <c r="L14" s="199"/>
      <c r="M14" s="199"/>
      <c r="N14" s="433">
        <f t="shared" si="0"/>
        <v>1962</v>
      </c>
      <c r="O14" s="228"/>
      <c r="P14" s="236"/>
      <c r="Q14" s="226">
        <v>267</v>
      </c>
      <c r="R14" s="225">
        <v>14</v>
      </c>
    </row>
    <row r="15" spans="1:18" s="76" customFormat="1" ht="36.75" customHeight="1">
      <c r="A15" s="85">
        <v>8</v>
      </c>
      <c r="B15" s="86" t="s">
        <v>1581</v>
      </c>
      <c r="C15" s="228">
        <f>IF(ISERROR(VLOOKUP(B15,'KAYIT LİSTESİ'!$B$4:$H$904,2,0)),"",(VLOOKUP(B15,'KAYIT LİSTESİ'!$B$4:$H$904,2,0)))</f>
        <v>236</v>
      </c>
      <c r="D15" s="87">
        <f>IF(ISERROR(VLOOKUP(B15,'KAYIT LİSTESİ'!$B$4:$H$904,4,0)),"",(VLOOKUP(B15,'KAYIT LİSTESİ'!$B$4:$H$904,4,0)))</f>
        <v>34378</v>
      </c>
      <c r="E15" s="185" t="str">
        <f>IF(ISERROR(VLOOKUP(B15,'KAYIT LİSTESİ'!$B$4:$H$904,5,0)),"",(VLOOKUP(B15,'KAYIT LİSTESİ'!$B$4:$H$904,5,0)))</f>
        <v>SEVDE ÖZTÜRK</v>
      </c>
      <c r="F15" s="185" t="str">
        <f>IF(ISERROR(VLOOKUP(B15,'KAYIT LİSTESİ'!$B$4:$H$904,6,0)),"",(VLOOKUP(B15,'KAYIT LİSTESİ'!$B$4:$H$904,6,0)))</f>
        <v>İSTANBUL-BOĞAZİÇİ ÜNİVERSİTESİ</v>
      </c>
      <c r="G15" s="170">
        <v>1371</v>
      </c>
      <c r="H15" s="170">
        <v>1500</v>
      </c>
      <c r="I15" s="170">
        <v>1716</v>
      </c>
      <c r="J15" s="184">
        <f t="shared" si="1"/>
        <v>1716</v>
      </c>
      <c r="K15" s="199"/>
      <c r="L15" s="199"/>
      <c r="M15" s="170"/>
      <c r="N15" s="433">
        <f t="shared" si="0"/>
        <v>1716</v>
      </c>
      <c r="O15" s="228"/>
      <c r="P15" s="236"/>
      <c r="Q15" s="226">
        <v>275</v>
      </c>
      <c r="R15" s="225">
        <v>15</v>
      </c>
    </row>
    <row r="16" spans="1:18" s="76" customFormat="1" ht="36.75" customHeight="1">
      <c r="A16" s="85">
        <v>9</v>
      </c>
      <c r="B16" s="86" t="s">
        <v>1582</v>
      </c>
      <c r="C16" s="228">
        <f>IF(ISERROR(VLOOKUP(B16,'KAYIT LİSTESİ'!$B$4:$H$904,2,0)),"",(VLOOKUP(B16,'KAYIT LİSTESİ'!$B$4:$H$904,2,0)))</f>
        <v>180</v>
      </c>
      <c r="D16" s="87">
        <f>IF(ISERROR(VLOOKUP(B16,'KAYIT LİSTESİ'!$B$4:$H$904,4,0)),"",(VLOOKUP(B16,'KAYIT LİSTESİ'!$B$4:$H$904,4,0)))</f>
        <v>35404</v>
      </c>
      <c r="E16" s="185" t="str">
        <f>IF(ISERROR(VLOOKUP(B16,'KAYIT LİSTESİ'!$B$4:$H$904,5,0)),"",(VLOOKUP(B16,'KAYIT LİSTESİ'!$B$4:$H$904,5,0)))</f>
        <v>SEMİHA HOŞOĞLU</v>
      </c>
      <c r="F16" s="185" t="str">
        <f>IF(ISERROR(VLOOKUP(B16,'KAYIT LİSTESİ'!$B$4:$H$904,6,0)),"",(VLOOKUP(B16,'KAYIT LİSTESİ'!$B$4:$H$904,6,0)))</f>
        <v>KOCAELİ-KOCAELİ ÜNİVERSİTESİ</v>
      </c>
      <c r="G16" s="170">
        <v>1553</v>
      </c>
      <c r="H16" s="170">
        <v>1643</v>
      </c>
      <c r="I16" s="170">
        <v>1690</v>
      </c>
      <c r="J16" s="184">
        <f t="shared" si="1"/>
        <v>1690</v>
      </c>
      <c r="K16" s="199"/>
      <c r="L16" s="199"/>
      <c r="M16" s="170"/>
      <c r="N16" s="433">
        <f t="shared" si="0"/>
        <v>1690</v>
      </c>
      <c r="O16" s="228"/>
      <c r="P16" s="236"/>
      <c r="Q16" s="226">
        <v>281</v>
      </c>
      <c r="R16" s="225">
        <v>16</v>
      </c>
    </row>
    <row r="17" spans="1:18" s="76" customFormat="1" ht="51" customHeight="1">
      <c r="A17" s="85" t="s">
        <v>1827</v>
      </c>
      <c r="B17" s="86" t="s">
        <v>1578</v>
      </c>
      <c r="C17" s="228">
        <f>IF(ISERROR(VLOOKUP(B17,'KAYIT LİSTESİ'!$B$4:$H$904,2,0)),"",(VLOOKUP(B17,'KAYIT LİSTESİ'!$B$4:$H$904,2,0)))</f>
        <v>39</v>
      </c>
      <c r="D17" s="87">
        <f>IF(ISERROR(VLOOKUP(B17,'KAYIT LİSTESİ'!$B$4:$H$904,4,0)),"",(VLOOKUP(B17,'KAYIT LİSTESİ'!$B$4:$H$904,4,0)))</f>
        <v>34412</v>
      </c>
      <c r="E17" s="185" t="str">
        <f>IF(ISERROR(VLOOKUP(B17,'KAYIT LİSTESİ'!$B$4:$H$904,5,0)),"",(VLOOKUP(B17,'KAYIT LİSTESİ'!$B$4:$H$904,5,0)))</f>
        <v>SALİHA ÖTER</v>
      </c>
      <c r="F17" s="185" t="str">
        <f>IF(ISERROR(VLOOKUP(B17,'KAYIT LİSTESİ'!$B$4:$H$904,6,0)),"",(VLOOKUP(B17,'KAYIT LİSTESİ'!$B$4:$H$904,6,0)))</f>
        <v>İZMİR-9 EYLÜL ÜNİVERSİTESİ</v>
      </c>
      <c r="G17" s="170" t="s">
        <v>1835</v>
      </c>
      <c r="H17" s="170" t="s">
        <v>1835</v>
      </c>
      <c r="I17" s="170" t="s">
        <v>1827</v>
      </c>
      <c r="J17" s="184">
        <f t="shared" si="1"/>
        <v>0</v>
      </c>
      <c r="K17" s="199"/>
      <c r="L17" s="199"/>
      <c r="M17" s="170"/>
      <c r="N17" s="433" t="s">
        <v>1836</v>
      </c>
      <c r="O17" s="228"/>
      <c r="P17" s="236"/>
      <c r="Q17" s="226">
        <v>287</v>
      </c>
      <c r="R17" s="225">
        <v>17</v>
      </c>
    </row>
    <row r="18" spans="1:18" s="76" customFormat="1" ht="36.75" customHeight="1">
      <c r="A18" s="434" t="s">
        <v>1827</v>
      </c>
      <c r="B18" s="86" t="s">
        <v>1583</v>
      </c>
      <c r="C18" s="228"/>
      <c r="D18" s="87"/>
      <c r="E18" s="185"/>
      <c r="F18" s="437" t="str">
        <f>IF(ISERROR(VLOOKUP(B18,'KAYIT LİSTESİ'!$B$4:$H$904,6,0)),"",(VLOOKUP(B18,'KAYIT LİSTESİ'!$B$4:$H$904,6,0)))</f>
        <v>KARAMAN-KARAMANOĞLU MEHMETBEY ÜNİVERSİTESİ</v>
      </c>
      <c r="G18" s="184" t="s">
        <v>1827</v>
      </c>
      <c r="H18" s="184" t="s">
        <v>1827</v>
      </c>
      <c r="I18" s="184"/>
      <c r="J18" s="184">
        <f t="shared" si="1"/>
        <v>0</v>
      </c>
      <c r="K18" s="199"/>
      <c r="L18" s="199"/>
      <c r="M18" s="170"/>
      <c r="N18" s="433"/>
      <c r="O18" s="228"/>
      <c r="P18" s="236"/>
      <c r="Q18" s="226">
        <v>293</v>
      </c>
      <c r="R18" s="225">
        <v>18</v>
      </c>
    </row>
    <row r="19" spans="1:18" s="76" customFormat="1" ht="36.75" customHeight="1">
      <c r="A19" s="85"/>
      <c r="B19" s="86"/>
      <c r="C19" s="228" t="str">
        <f>IF(ISERROR(VLOOKUP(B19,'KAYIT LİSTESİ'!$B$4:$H$904,2,0)),"",(VLOOKUP(B19,'KAYIT LİSTESİ'!$B$4:$H$904,2,0)))</f>
        <v/>
      </c>
      <c r="D19" s="87" t="str">
        <f>IF(ISERROR(VLOOKUP(B19,'KAYIT LİSTESİ'!$B$4:$H$904,4,0)),"",(VLOOKUP(B19,'KAYIT LİSTESİ'!$B$4:$H$904,4,0)))</f>
        <v/>
      </c>
      <c r="E19" s="185" t="str">
        <f>IF(ISERROR(VLOOKUP(B19,'KAYIT LİSTESİ'!$B$4:$H$904,5,0)),"",(VLOOKUP(B19,'KAYIT LİSTESİ'!$B$4:$H$904,5,0)))</f>
        <v/>
      </c>
      <c r="F19" s="185" t="str">
        <f>IF(ISERROR(VLOOKUP(B19,'KAYIT LİSTESİ'!$B$4:$H$904,6,0)),"",(VLOOKUP(B19,'KAYIT LİSTESİ'!$B$4:$H$904,6,0)))</f>
        <v/>
      </c>
      <c r="G19" s="170"/>
      <c r="H19" s="170"/>
      <c r="I19" s="170"/>
      <c r="J19" s="184">
        <f t="shared" ref="J19:J44" si="2">MAX(G19:I19)</f>
        <v>0</v>
      </c>
      <c r="K19" s="199"/>
      <c r="L19" s="199"/>
      <c r="M19" s="199"/>
      <c r="N19" s="183">
        <f t="shared" ref="N19:N44" si="3">MAX(G19:M19)</f>
        <v>0</v>
      </c>
      <c r="O19" s="228"/>
      <c r="P19" s="236"/>
      <c r="Q19" s="226">
        <v>299</v>
      </c>
      <c r="R19" s="225">
        <v>19</v>
      </c>
    </row>
    <row r="20" spans="1:18" s="76" customFormat="1" ht="36.75" customHeight="1">
      <c r="A20" s="85"/>
      <c r="B20" s="86" t="s">
        <v>478</v>
      </c>
      <c r="C20" s="228" t="str">
        <f>IF(ISERROR(VLOOKUP(B20,'KAYIT LİSTESİ'!$B$4:$H$904,2,0)),"",(VLOOKUP(B20,'KAYIT LİSTESİ'!$B$4:$H$904,2,0)))</f>
        <v/>
      </c>
      <c r="D20" s="87" t="str">
        <f>IF(ISERROR(VLOOKUP(B20,'KAYIT LİSTESİ'!$B$4:$H$904,4,0)),"",(VLOOKUP(B20,'KAYIT LİSTESİ'!$B$4:$H$904,4,0)))</f>
        <v/>
      </c>
      <c r="E20" s="185" t="str">
        <f>IF(ISERROR(VLOOKUP(B20,'KAYIT LİSTESİ'!$B$4:$H$904,5,0)),"",(VLOOKUP(B20,'KAYIT LİSTESİ'!$B$4:$H$904,5,0)))</f>
        <v/>
      </c>
      <c r="F20" s="185" t="str">
        <f>IF(ISERROR(VLOOKUP(B20,'KAYIT LİSTESİ'!$B$4:$H$904,6,0)),"",(VLOOKUP(B20,'KAYIT LİSTESİ'!$B$4:$H$904,6,0)))</f>
        <v/>
      </c>
      <c r="G20" s="170"/>
      <c r="H20" s="170"/>
      <c r="I20" s="170"/>
      <c r="J20" s="184">
        <f t="shared" si="2"/>
        <v>0</v>
      </c>
      <c r="K20" s="199"/>
      <c r="L20" s="199"/>
      <c r="M20" s="199"/>
      <c r="N20" s="183">
        <f t="shared" si="3"/>
        <v>0</v>
      </c>
      <c r="O20" s="228"/>
      <c r="P20" s="236"/>
      <c r="Q20" s="226">
        <v>305</v>
      </c>
      <c r="R20" s="225">
        <v>20</v>
      </c>
    </row>
    <row r="21" spans="1:18" s="76" customFormat="1" ht="36.75" customHeight="1">
      <c r="A21" s="85"/>
      <c r="B21" s="86" t="s">
        <v>479</v>
      </c>
      <c r="C21" s="228" t="str">
        <f>IF(ISERROR(VLOOKUP(B21,'KAYIT LİSTESİ'!$B$4:$H$904,2,0)),"",(VLOOKUP(B21,'KAYIT LİSTESİ'!$B$4:$H$904,2,0)))</f>
        <v/>
      </c>
      <c r="D21" s="87" t="str">
        <f>IF(ISERROR(VLOOKUP(B21,'KAYIT LİSTESİ'!$B$4:$H$904,4,0)),"",(VLOOKUP(B21,'KAYIT LİSTESİ'!$B$4:$H$904,4,0)))</f>
        <v/>
      </c>
      <c r="E21" s="185" t="str">
        <f>IF(ISERROR(VLOOKUP(B21,'KAYIT LİSTESİ'!$B$4:$H$904,5,0)),"",(VLOOKUP(B21,'KAYIT LİSTESİ'!$B$4:$H$904,5,0)))</f>
        <v/>
      </c>
      <c r="F21" s="185" t="str">
        <f>IF(ISERROR(VLOOKUP(B21,'KAYIT LİSTESİ'!$B$4:$H$904,6,0)),"",(VLOOKUP(B21,'KAYIT LİSTESİ'!$B$4:$H$904,6,0)))</f>
        <v/>
      </c>
      <c r="G21" s="170"/>
      <c r="H21" s="170"/>
      <c r="I21" s="170"/>
      <c r="J21" s="184">
        <f t="shared" si="2"/>
        <v>0</v>
      </c>
      <c r="K21" s="199"/>
      <c r="L21" s="199"/>
      <c r="M21" s="199"/>
      <c r="N21" s="183">
        <f t="shared" si="3"/>
        <v>0</v>
      </c>
      <c r="O21" s="228"/>
      <c r="P21" s="236"/>
      <c r="Q21" s="226"/>
      <c r="R21" s="225"/>
    </row>
    <row r="22" spans="1:18" s="76" customFormat="1" ht="36.75" customHeight="1">
      <c r="A22" s="85"/>
      <c r="B22" s="86" t="s">
        <v>480</v>
      </c>
      <c r="C22" s="228" t="str">
        <f>IF(ISERROR(VLOOKUP(B22,'KAYIT LİSTESİ'!$B$4:$H$904,2,0)),"",(VLOOKUP(B22,'KAYIT LİSTESİ'!$B$4:$H$904,2,0)))</f>
        <v/>
      </c>
      <c r="D22" s="87" t="str">
        <f>IF(ISERROR(VLOOKUP(B22,'KAYIT LİSTESİ'!$B$4:$H$904,4,0)),"",(VLOOKUP(B22,'KAYIT LİSTESİ'!$B$4:$H$904,4,0)))</f>
        <v/>
      </c>
      <c r="E22" s="185" t="str">
        <f>IF(ISERROR(VLOOKUP(B22,'KAYIT LİSTESİ'!$B$4:$H$904,5,0)),"",(VLOOKUP(B22,'KAYIT LİSTESİ'!$B$4:$H$904,5,0)))</f>
        <v/>
      </c>
      <c r="F22" s="185" t="str">
        <f>IF(ISERROR(VLOOKUP(B22,'KAYIT LİSTESİ'!$B$4:$H$904,6,0)),"",(VLOOKUP(B22,'KAYIT LİSTESİ'!$B$4:$H$904,6,0)))</f>
        <v/>
      </c>
      <c r="G22" s="170"/>
      <c r="H22" s="170"/>
      <c r="I22" s="170"/>
      <c r="J22" s="184">
        <f t="shared" si="2"/>
        <v>0</v>
      </c>
      <c r="K22" s="199"/>
      <c r="L22" s="199"/>
      <c r="M22" s="199"/>
      <c r="N22" s="183">
        <f t="shared" si="3"/>
        <v>0</v>
      </c>
      <c r="O22" s="228"/>
      <c r="P22" s="236"/>
      <c r="Q22" s="226"/>
      <c r="R22" s="225"/>
    </row>
    <row r="23" spans="1:18" s="76" customFormat="1" ht="36.75" customHeight="1">
      <c r="A23" s="85"/>
      <c r="B23" s="86" t="s">
        <v>481</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si="2"/>
        <v>0</v>
      </c>
      <c r="K23" s="199"/>
      <c r="L23" s="199"/>
      <c r="M23" s="199"/>
      <c r="N23" s="183">
        <f t="shared" si="3"/>
        <v>0</v>
      </c>
      <c r="O23" s="228"/>
      <c r="P23" s="236"/>
      <c r="Q23" s="226"/>
      <c r="R23" s="225"/>
    </row>
    <row r="24" spans="1:18" s="76" customFormat="1" ht="36.75" customHeight="1">
      <c r="A24" s="85"/>
      <c r="B24" s="86" t="s">
        <v>482</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483</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484</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485</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486</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487</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488</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489</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490</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491</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492</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493</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494</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495</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496</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497</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498</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499</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500</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501</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502</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98" priority="1" stopIfTrue="1" operator="greaterThan">
      <formula>5595</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pageSetUpPr fitToPage="1"/>
  </sheetPr>
  <dimension ref="A1:R96"/>
  <sheetViews>
    <sheetView view="pageBreakPreview" zoomScale="80" zoomScaleNormal="100" zoomScaleSheetLayoutView="80" workbookViewId="0">
      <selection activeCell="I14" sqref="I14"/>
    </sheetView>
  </sheetViews>
  <sheetFormatPr defaultRowHeight="12.75"/>
  <cols>
    <col min="1" max="1" width="6" style="79" customWidth="1"/>
    <col min="2" max="2" width="11.28515625" style="79" hidden="1" customWidth="1"/>
    <col min="3" max="3" width="8.140625" style="79" customWidth="1"/>
    <col min="4" max="4" width="12.28515625" style="80" customWidth="1"/>
    <col min="5" max="5" width="25.42578125" style="79" customWidth="1"/>
    <col min="6" max="6" width="34.85546875" style="3" customWidth="1"/>
    <col min="7" max="7" width="10.85546875" style="3" customWidth="1"/>
    <col min="8" max="12" width="10.7109375" style="3" customWidth="1"/>
    <col min="13" max="13" width="10.85546875" style="3" customWidth="1"/>
    <col min="14" max="14" width="10.5703125" style="81" customWidth="1"/>
    <col min="15" max="15" width="7.7109375" style="79" customWidth="1"/>
    <col min="16" max="16" width="9.5703125" style="79" customWidth="1"/>
    <col min="17" max="17" width="9.140625" style="226" hidden="1" customWidth="1"/>
    <col min="18" max="18" width="9.140625" style="225" hidden="1" customWidth="1"/>
    <col min="19" max="16384" width="9.140625" style="3"/>
  </cols>
  <sheetData>
    <row r="1" spans="1:18" ht="48.75" customHeight="1">
      <c r="A1" s="576" t="str">
        <f>'YARIŞMA BİLGİLERİ'!A2:K2</f>
        <v>Türkiye Üniversite Sporları Federasyonu
Ankara</v>
      </c>
      <c r="B1" s="576"/>
      <c r="C1" s="576"/>
      <c r="D1" s="576"/>
      <c r="E1" s="576"/>
      <c r="F1" s="576"/>
      <c r="G1" s="576"/>
      <c r="H1" s="576"/>
      <c r="I1" s="576"/>
      <c r="J1" s="576"/>
      <c r="K1" s="576"/>
      <c r="L1" s="576"/>
      <c r="M1" s="576"/>
      <c r="N1" s="576"/>
      <c r="O1" s="576"/>
      <c r="P1" s="576"/>
      <c r="Q1" s="226">
        <v>159</v>
      </c>
      <c r="R1" s="225">
        <v>1</v>
      </c>
    </row>
    <row r="2" spans="1:18" ht="25.5" customHeight="1">
      <c r="A2" s="577" t="str">
        <f>'YARIŞMA BİLGİLERİ'!A14:K14</f>
        <v>Türkiye Üniversiteler Atletizm Şampiyonası</v>
      </c>
      <c r="B2" s="577"/>
      <c r="C2" s="577"/>
      <c r="D2" s="577"/>
      <c r="E2" s="577"/>
      <c r="F2" s="577"/>
      <c r="G2" s="577"/>
      <c r="H2" s="577"/>
      <c r="I2" s="577"/>
      <c r="J2" s="577"/>
      <c r="K2" s="577"/>
      <c r="L2" s="577"/>
      <c r="M2" s="577"/>
      <c r="N2" s="577"/>
      <c r="O2" s="577"/>
      <c r="P2" s="577"/>
      <c r="Q2" s="226">
        <v>169</v>
      </c>
      <c r="R2" s="225">
        <v>2</v>
      </c>
    </row>
    <row r="3" spans="1:18" s="4" customFormat="1" ht="27" customHeight="1">
      <c r="A3" s="578" t="s">
        <v>100</v>
      </c>
      <c r="B3" s="578"/>
      <c r="C3" s="578"/>
      <c r="D3" s="579" t="s">
        <v>477</v>
      </c>
      <c r="E3" s="579"/>
      <c r="F3" s="292"/>
      <c r="G3" s="580" t="s">
        <v>304</v>
      </c>
      <c r="H3" s="580"/>
      <c r="I3" s="584" t="str">
        <f>'YARIŞMA PROGRAMI'!E7</f>
        <v>56,90-Aysel TAŞ</v>
      </c>
      <c r="J3" s="584"/>
      <c r="K3" s="581" t="s">
        <v>388</v>
      </c>
      <c r="L3" s="581"/>
      <c r="M3" s="582" t="str">
        <f>'YARIŞMA PROGRAMI'!F7</f>
        <v>55.96- GÜLSÜM GÜNEŞ</v>
      </c>
      <c r="N3" s="583"/>
      <c r="O3" s="583"/>
      <c r="P3" s="583"/>
      <c r="Q3" s="226">
        <v>179</v>
      </c>
      <c r="R3" s="225">
        <v>3</v>
      </c>
    </row>
    <row r="4" spans="1:18" s="4" customFormat="1" ht="17.25" customHeight="1">
      <c r="A4" s="571" t="s">
        <v>101</v>
      </c>
      <c r="B4" s="571"/>
      <c r="C4" s="571"/>
      <c r="D4" s="572" t="str">
        <f>'YARIŞMA BİLGİLERİ'!F21</f>
        <v>Bayanlar</v>
      </c>
      <c r="E4" s="572"/>
      <c r="F4" s="83"/>
      <c r="G4" s="203"/>
      <c r="H4" s="203"/>
      <c r="I4" s="280"/>
      <c r="J4" s="280"/>
      <c r="K4" s="571" t="s">
        <v>99</v>
      </c>
      <c r="L4" s="571"/>
      <c r="M4" s="573" t="str">
        <f>'YARIŞMA PROGRAMI'!B10</f>
        <v>09 Mayıs 2015 - 13.00</v>
      </c>
      <c r="N4" s="573"/>
      <c r="O4" s="573"/>
      <c r="P4" s="280"/>
      <c r="Q4" s="226">
        <v>187</v>
      </c>
      <c r="R4" s="225">
        <v>4</v>
      </c>
    </row>
    <row r="5" spans="1:18" ht="21" customHeight="1">
      <c r="A5" s="5"/>
      <c r="B5" s="5"/>
      <c r="C5" s="5"/>
      <c r="D5" s="9"/>
      <c r="E5" s="6"/>
      <c r="F5" s="7"/>
      <c r="G5" s="8"/>
      <c r="H5" s="8"/>
      <c r="I5" s="8"/>
      <c r="J5" s="8"/>
      <c r="K5" s="8"/>
      <c r="L5" s="8"/>
      <c r="M5" s="8"/>
      <c r="N5" s="574">
        <f ca="1">NOW()</f>
        <v>42135.861171990742</v>
      </c>
      <c r="O5" s="574"/>
      <c r="P5" s="233"/>
      <c r="Q5" s="226">
        <v>195</v>
      </c>
      <c r="R5" s="225">
        <v>5</v>
      </c>
    </row>
    <row r="6" spans="1:18" ht="15.75">
      <c r="A6" s="566" t="s">
        <v>5</v>
      </c>
      <c r="B6" s="566"/>
      <c r="C6" s="575" t="s">
        <v>85</v>
      </c>
      <c r="D6" s="575" t="s">
        <v>103</v>
      </c>
      <c r="E6" s="566" t="s">
        <v>6</v>
      </c>
      <c r="F6" s="566" t="s">
        <v>295</v>
      </c>
      <c r="G6" s="567" t="s">
        <v>228</v>
      </c>
      <c r="H6" s="567"/>
      <c r="I6" s="567"/>
      <c r="J6" s="567"/>
      <c r="K6" s="567"/>
      <c r="L6" s="567"/>
      <c r="M6" s="567"/>
      <c r="N6" s="568" t="s">
        <v>7</v>
      </c>
      <c r="O6" s="568" t="s">
        <v>125</v>
      </c>
      <c r="P6" s="568" t="s">
        <v>227</v>
      </c>
      <c r="Q6" s="226">
        <v>203</v>
      </c>
      <c r="R6" s="225">
        <v>6</v>
      </c>
    </row>
    <row r="7" spans="1:18" ht="24.75" customHeight="1">
      <c r="A7" s="566"/>
      <c r="B7" s="566"/>
      <c r="C7" s="575"/>
      <c r="D7" s="575"/>
      <c r="E7" s="566"/>
      <c r="F7" s="566"/>
      <c r="G7" s="290">
        <v>1</v>
      </c>
      <c r="H7" s="290">
        <v>2</v>
      </c>
      <c r="I7" s="290">
        <v>3</v>
      </c>
      <c r="J7" s="291" t="s">
        <v>225</v>
      </c>
      <c r="K7" s="290">
        <v>4</v>
      </c>
      <c r="L7" s="290">
        <v>5</v>
      </c>
      <c r="M7" s="290">
        <v>6</v>
      </c>
      <c r="N7" s="568"/>
      <c r="O7" s="568"/>
      <c r="P7" s="568"/>
      <c r="Q7" s="226">
        <v>211</v>
      </c>
      <c r="R7" s="225">
        <v>7</v>
      </c>
    </row>
    <row r="8" spans="1:18" s="76" customFormat="1" ht="36.75" customHeight="1">
      <c r="A8" s="85">
        <v>1</v>
      </c>
      <c r="B8" s="86" t="s">
        <v>1593</v>
      </c>
      <c r="C8" s="228">
        <f>IF(ISERROR(VLOOKUP(B8,'KAYIT LİSTESİ'!$B$4:$H$904,2,0)),"",(VLOOKUP(B8,'KAYIT LİSTESİ'!$B$4:$H$904,2,0)))</f>
        <v>121</v>
      </c>
      <c r="D8" s="87">
        <f>IF(ISERROR(VLOOKUP(B8,'KAYIT LİSTESİ'!$B$4:$H$904,4,0)),"",(VLOOKUP(B8,'KAYIT LİSTESİ'!$B$4:$H$904,4,0)))</f>
        <v>34335</v>
      </c>
      <c r="E8" s="185" t="str">
        <f>IF(ISERROR(VLOOKUP(B8,'KAYIT LİSTESİ'!$B$4:$H$904,5,0)),"",(VLOOKUP(B8,'KAYIT LİSTESİ'!$B$4:$H$904,5,0)))</f>
        <v>AYSEL BOZTAŞ</v>
      </c>
      <c r="F8" s="185" t="str">
        <f>IF(ISERROR(VLOOKUP(B8,'KAYIT LİSTESİ'!$B$4:$H$904,6,0)),"",(VLOOKUP(B8,'KAYIT LİSTESİ'!$B$4:$H$904,6,0)))</f>
        <v>ANKARA-ANKARA ÜNİVERSİTESİ</v>
      </c>
      <c r="G8" s="170">
        <v>4250</v>
      </c>
      <c r="H8" s="170">
        <v>3916</v>
      </c>
      <c r="I8" s="170">
        <v>3983</v>
      </c>
      <c r="J8" s="184">
        <f t="shared" ref="J8:J21" si="0">MAX(G8:I8)</f>
        <v>4250</v>
      </c>
      <c r="K8" s="199"/>
      <c r="L8" s="199"/>
      <c r="M8" s="199"/>
      <c r="N8" s="433">
        <f t="shared" ref="N8:N20" si="1">MAX(G8:M8)</f>
        <v>4250</v>
      </c>
      <c r="O8" s="228"/>
      <c r="P8" s="236"/>
      <c r="Q8" s="226">
        <v>219</v>
      </c>
      <c r="R8" s="225">
        <v>8</v>
      </c>
    </row>
    <row r="9" spans="1:18" s="76" customFormat="1" ht="36.75" customHeight="1">
      <c r="A9" s="85">
        <v>2</v>
      </c>
      <c r="B9" s="86" t="s">
        <v>1595</v>
      </c>
      <c r="C9" s="228">
        <f>IF(ISERROR(VLOOKUP(B9,'KAYIT LİSTESİ'!$B$4:$H$904,2,0)),"",(VLOOKUP(B9,'KAYIT LİSTESİ'!$B$4:$H$904,2,0)))</f>
        <v>2</v>
      </c>
      <c r="D9" s="87">
        <f>IF(ISERROR(VLOOKUP(B9,'KAYIT LİSTESİ'!$B$4:$H$904,4,0)),"",(VLOOKUP(B9,'KAYIT LİSTESİ'!$B$4:$H$904,4,0)))</f>
        <v>34235</v>
      </c>
      <c r="E9" s="185" t="str">
        <f>IF(ISERROR(VLOOKUP(B9,'KAYIT LİSTESİ'!$B$4:$H$904,5,0)),"",(VLOOKUP(B9,'KAYIT LİSTESİ'!$B$4:$H$904,5,0)))</f>
        <v>BERİVAN ŞAKIR</v>
      </c>
      <c r="F9" s="185" t="str">
        <f>IF(ISERROR(VLOOKUP(B9,'KAYIT LİSTESİ'!$B$4:$H$904,6,0)),"",(VLOOKUP(B9,'KAYIT LİSTESİ'!$B$4:$H$904,6,0)))</f>
        <v>AKSARAY-AKSARAY ÜNİVERSİTESİ</v>
      </c>
      <c r="G9" s="170" t="s">
        <v>1835</v>
      </c>
      <c r="H9" s="170">
        <v>4124</v>
      </c>
      <c r="I9" s="170" t="s">
        <v>1827</v>
      </c>
      <c r="J9" s="184">
        <f t="shared" si="0"/>
        <v>4124</v>
      </c>
      <c r="K9" s="199"/>
      <c r="L9" s="199"/>
      <c r="M9" s="199"/>
      <c r="N9" s="433">
        <f t="shared" si="1"/>
        <v>4124</v>
      </c>
      <c r="O9" s="228"/>
      <c r="P9" s="236"/>
      <c r="Q9" s="226">
        <v>227</v>
      </c>
      <c r="R9" s="225">
        <v>9</v>
      </c>
    </row>
    <row r="10" spans="1:18" s="76" customFormat="1" ht="36.75" customHeight="1">
      <c r="A10" s="85">
        <v>3</v>
      </c>
      <c r="B10" s="86" t="s">
        <v>503</v>
      </c>
      <c r="C10" s="228">
        <f>IF(ISERROR(VLOOKUP(B10,'KAYIT LİSTESİ'!$B$4:$H$904,2,0)),"",(VLOOKUP(B10,'KAYIT LİSTESİ'!$B$4:$H$904,2,0)))</f>
        <v>110</v>
      </c>
      <c r="D10" s="87">
        <f>IF(ISERROR(VLOOKUP(B10,'KAYIT LİSTESİ'!$B$4:$H$904,4,0)),"",(VLOOKUP(B10,'KAYIT LİSTESİ'!$B$4:$H$904,4,0)))</f>
        <v>0</v>
      </c>
      <c r="E10" s="185" t="str">
        <f>IF(ISERROR(VLOOKUP(B10,'KAYIT LİSTESİ'!$B$4:$H$904,5,0)),"",(VLOOKUP(B10,'KAYIT LİSTESİ'!$B$4:$H$904,5,0)))</f>
        <v xml:space="preserve">ESRA GAZ  </v>
      </c>
      <c r="F10" s="185" t="str">
        <f>IF(ISERROR(VLOOKUP(B10,'KAYIT LİSTESİ'!$B$4:$H$904,6,0)),"",(VLOOKUP(B10,'KAYIT LİSTESİ'!$B$4:$H$904,6,0)))</f>
        <v>ARDAHAN-ARDAHAN ÜNİVERSİTESİ</v>
      </c>
      <c r="G10" s="170" t="s">
        <v>1835</v>
      </c>
      <c r="H10" s="170">
        <v>4080</v>
      </c>
      <c r="I10" s="170" t="s">
        <v>1827</v>
      </c>
      <c r="J10" s="184">
        <f t="shared" si="0"/>
        <v>4080</v>
      </c>
      <c r="K10" s="199"/>
      <c r="L10" s="199"/>
      <c r="M10" s="199"/>
      <c r="N10" s="433">
        <f t="shared" si="1"/>
        <v>4080</v>
      </c>
      <c r="O10" s="228"/>
      <c r="P10" s="236"/>
      <c r="Q10" s="226">
        <v>235</v>
      </c>
      <c r="R10" s="225">
        <v>10</v>
      </c>
    </row>
    <row r="11" spans="1:18" s="76" customFormat="1" ht="36.75" customHeight="1">
      <c r="A11" s="85" t="s">
        <v>1827</v>
      </c>
      <c r="B11" s="86" t="s">
        <v>504</v>
      </c>
      <c r="C11" s="228">
        <f>IF(ISERROR(VLOOKUP(B11,'KAYIT LİSTESİ'!$B$4:$H$904,2,0)),"",(VLOOKUP(B11,'KAYIT LİSTESİ'!$B$4:$H$904,2,0)))</f>
        <v>51</v>
      </c>
      <c r="D11" s="87">
        <f>IF(ISERROR(VLOOKUP(B11,'KAYIT LİSTESİ'!$B$4:$H$904,4,0)),"",(VLOOKUP(B11,'KAYIT LİSTESİ'!$B$4:$H$904,4,0)))</f>
        <v>34455</v>
      </c>
      <c r="E11" s="185" t="str">
        <f>IF(ISERROR(VLOOKUP(B11,'KAYIT LİSTESİ'!$B$4:$H$904,5,0)),"",(VLOOKUP(B11,'KAYIT LİSTESİ'!$B$4:$H$904,5,0)))</f>
        <v>GÜLİSTAN ARSLAN</v>
      </c>
      <c r="F11" s="185" t="str">
        <f>IF(ISERROR(VLOOKUP(B11,'KAYIT LİSTESİ'!$B$4:$H$904,6,0)),"",(VLOOKUP(B11,'KAYIT LİSTESİ'!$B$4:$H$904,6,0)))</f>
        <v>AYDIN-ADNAN MENDERES ÜNİVERSİTESİ FERDİ</v>
      </c>
      <c r="G11" s="170">
        <v>3189</v>
      </c>
      <c r="H11" s="170">
        <v>3664</v>
      </c>
      <c r="I11" s="170">
        <v>3840</v>
      </c>
      <c r="J11" s="184">
        <f t="shared" si="0"/>
        <v>3840</v>
      </c>
      <c r="K11" s="199">
        <v>3545</v>
      </c>
      <c r="L11" s="199"/>
      <c r="M11" s="199"/>
      <c r="N11" s="433">
        <f t="shared" si="1"/>
        <v>3840</v>
      </c>
      <c r="O11" s="228"/>
      <c r="P11" s="236"/>
      <c r="Q11" s="226">
        <v>243</v>
      </c>
      <c r="R11" s="225">
        <v>11</v>
      </c>
    </row>
    <row r="12" spans="1:18" s="76" customFormat="1" ht="36.75" customHeight="1">
      <c r="A12" s="85">
        <v>4</v>
      </c>
      <c r="B12" s="86" t="s">
        <v>1596</v>
      </c>
      <c r="C12" s="228">
        <f>IF(ISERROR(VLOOKUP(B12,'KAYIT LİSTESİ'!$B$4:$H$904,2,0)),"",(VLOOKUP(B12,'KAYIT LİSTESİ'!$B$4:$H$904,2,0)))</f>
        <v>192</v>
      </c>
      <c r="D12" s="87">
        <f>IF(ISERROR(VLOOKUP(B12,'KAYIT LİSTESİ'!$B$4:$H$904,4,0)),"",(VLOOKUP(B12,'KAYIT LİSTESİ'!$B$4:$H$904,4,0)))</f>
        <v>35301</v>
      </c>
      <c r="E12" s="185" t="str">
        <f>IF(ISERROR(VLOOKUP(B12,'KAYIT LİSTESİ'!$B$4:$H$904,5,0)),"",(VLOOKUP(B12,'KAYIT LİSTESİ'!$B$4:$H$904,5,0)))</f>
        <v>ÇİĞDEM KOCA</v>
      </c>
      <c r="F12" s="185" t="str">
        <f>IF(ISERROR(VLOOKUP(B12,'KAYIT LİSTESİ'!$B$4:$H$904,6,0)),"",(VLOOKUP(B12,'KAYIT LİSTESİ'!$B$4:$H$904,6,0)))</f>
        <v>ANKARA-HACETTEPE ÜNİVERSİTESİ</v>
      </c>
      <c r="G12" s="170">
        <v>3021</v>
      </c>
      <c r="H12" s="170">
        <v>3033</v>
      </c>
      <c r="I12" s="170">
        <v>3270</v>
      </c>
      <c r="J12" s="184">
        <f t="shared" si="0"/>
        <v>3270</v>
      </c>
      <c r="K12" s="199"/>
      <c r="L12" s="199"/>
      <c r="M12" s="199"/>
      <c r="N12" s="433">
        <f t="shared" si="1"/>
        <v>3270</v>
      </c>
      <c r="O12" s="228"/>
      <c r="P12" s="236"/>
      <c r="Q12" s="226">
        <v>251</v>
      </c>
      <c r="R12" s="225">
        <v>12</v>
      </c>
    </row>
    <row r="13" spans="1:18" s="76" customFormat="1" ht="36.75" customHeight="1">
      <c r="A13" s="85">
        <v>5</v>
      </c>
      <c r="B13" s="86" t="s">
        <v>1591</v>
      </c>
      <c r="C13" s="228">
        <f>IF(ISERROR(VLOOKUP(B13,'KAYIT LİSTESİ'!$B$4:$H$904,2,0)),"",(VLOOKUP(B13,'KAYIT LİSTESİ'!$B$4:$H$904,2,0)))</f>
        <v>148</v>
      </c>
      <c r="D13" s="87">
        <f>IF(ISERROR(VLOOKUP(B13,'KAYIT LİSTESİ'!$B$4:$H$904,4,0)),"",(VLOOKUP(B13,'KAYIT LİSTESİ'!$B$4:$H$904,4,0)))</f>
        <v>33862</v>
      </c>
      <c r="E13" s="185" t="str">
        <f>IF(ISERROR(VLOOKUP(B13,'KAYIT LİSTESİ'!$B$4:$H$904,5,0)),"",(VLOOKUP(B13,'KAYIT LİSTESİ'!$B$4:$H$904,5,0)))</f>
        <v>EMİNE AYDIN</v>
      </c>
      <c r="F13" s="185" t="str">
        <f>IF(ISERROR(VLOOKUP(B13,'KAYIT LİSTESİ'!$B$4:$H$904,6,0)),"",(VLOOKUP(B13,'KAYIT LİSTESİ'!$B$4:$H$904,6,0)))</f>
        <v>SİVAS-CUMHURİYET ÜNİVERSİTESİ</v>
      </c>
      <c r="G13" s="170">
        <v>2927</v>
      </c>
      <c r="H13" s="170">
        <v>2551</v>
      </c>
      <c r="I13" s="170">
        <v>2636</v>
      </c>
      <c r="J13" s="184">
        <f t="shared" si="0"/>
        <v>2927</v>
      </c>
      <c r="K13" s="199"/>
      <c r="L13" s="199"/>
      <c r="M13" s="199"/>
      <c r="N13" s="433">
        <f t="shared" si="1"/>
        <v>2927</v>
      </c>
      <c r="O13" s="228"/>
      <c r="P13" s="236"/>
      <c r="Q13" s="226">
        <v>259</v>
      </c>
      <c r="R13" s="225">
        <v>13</v>
      </c>
    </row>
    <row r="14" spans="1:18" s="76" customFormat="1" ht="36.75" customHeight="1">
      <c r="A14" s="85">
        <v>6</v>
      </c>
      <c r="B14" s="86" t="s">
        <v>1597</v>
      </c>
      <c r="C14" s="228">
        <f>IF(ISERROR(VLOOKUP(B14,'KAYIT LİSTESİ'!$B$4:$H$904,2,0)),"",(VLOOKUP(B14,'KAYIT LİSTESİ'!$B$4:$H$904,2,0)))</f>
        <v>202</v>
      </c>
      <c r="D14" s="87">
        <f>IF(ISERROR(VLOOKUP(B14,'KAYIT LİSTESİ'!$B$4:$H$904,4,0)),"",(VLOOKUP(B14,'KAYIT LİSTESİ'!$B$4:$H$904,4,0)))</f>
        <v>34348</v>
      </c>
      <c r="E14" s="185" t="str">
        <f>IF(ISERROR(VLOOKUP(B14,'KAYIT LİSTESİ'!$B$4:$H$904,5,0)),"",(VLOOKUP(B14,'KAYIT LİSTESİ'!$B$4:$H$904,5,0)))</f>
        <v>NURAY CANPOLAT</v>
      </c>
      <c r="F14" s="185" t="str">
        <f>IF(ISERROR(VLOOKUP(B14,'KAYIT LİSTESİ'!$B$4:$H$904,6,0)),"",(VLOOKUP(B14,'KAYIT LİSTESİ'!$B$4:$H$904,6,0)))</f>
        <v>MERSİN-MERSİN ÜNİVERSİTESİ</v>
      </c>
      <c r="G14" s="170">
        <v>2239</v>
      </c>
      <c r="H14" s="170">
        <v>1869</v>
      </c>
      <c r="I14" s="170">
        <v>2498</v>
      </c>
      <c r="J14" s="184">
        <f t="shared" si="0"/>
        <v>2498</v>
      </c>
      <c r="K14" s="199"/>
      <c r="L14" s="199"/>
      <c r="M14" s="199"/>
      <c r="N14" s="433">
        <f t="shared" si="1"/>
        <v>2498</v>
      </c>
      <c r="O14" s="228"/>
      <c r="P14" s="236"/>
      <c r="Q14" s="226">
        <v>267</v>
      </c>
      <c r="R14" s="225">
        <v>14</v>
      </c>
    </row>
    <row r="15" spans="1:18" s="76" customFormat="1" ht="36.75" customHeight="1">
      <c r="A15" s="85">
        <v>7</v>
      </c>
      <c r="B15" s="86" t="s">
        <v>1598</v>
      </c>
      <c r="C15" s="228">
        <f>IF(ISERROR(VLOOKUP(B15,'KAYIT LİSTESİ'!$B$4:$H$904,2,0)),"",(VLOOKUP(B15,'KAYIT LİSTESİ'!$B$4:$H$904,2,0)))</f>
        <v>70</v>
      </c>
      <c r="D15" s="87">
        <f>IF(ISERROR(VLOOKUP(B15,'KAYIT LİSTESİ'!$B$4:$H$904,4,0)),"",(VLOOKUP(B15,'KAYIT LİSTESİ'!$B$4:$H$904,4,0)))</f>
        <v>34036</v>
      </c>
      <c r="E15" s="185" t="str">
        <f>IF(ISERROR(VLOOKUP(B15,'KAYIT LİSTESİ'!$B$4:$H$904,5,0)),"",(VLOOKUP(B15,'KAYIT LİSTESİ'!$B$4:$H$904,5,0)))</f>
        <v>CENNET SARPKAYA</v>
      </c>
      <c r="F15" s="185" t="str">
        <f>IF(ISERROR(VLOOKUP(B15,'KAYIT LİSTESİ'!$B$4:$H$904,6,0)),"",(VLOOKUP(B15,'KAYIT LİSTESİ'!$B$4:$H$904,6,0)))</f>
        <v>NİĞDE-NİĞDE ÜNİVERSİTESİ</v>
      </c>
      <c r="G15" s="170">
        <v>2498</v>
      </c>
      <c r="H15" s="170" t="s">
        <v>1827</v>
      </c>
      <c r="I15" s="170" t="s">
        <v>1827</v>
      </c>
      <c r="J15" s="184">
        <f t="shared" si="0"/>
        <v>2498</v>
      </c>
      <c r="K15" s="199"/>
      <c r="L15" s="199"/>
      <c r="M15" s="199"/>
      <c r="N15" s="433">
        <f t="shared" si="1"/>
        <v>2498</v>
      </c>
      <c r="O15" s="228"/>
      <c r="P15" s="236"/>
      <c r="Q15" s="226">
        <v>275</v>
      </c>
      <c r="R15" s="225">
        <v>15</v>
      </c>
    </row>
    <row r="16" spans="1:18" s="76" customFormat="1" ht="36.75" customHeight="1">
      <c r="A16" s="85">
        <v>8</v>
      </c>
      <c r="B16" s="86" t="s">
        <v>1594</v>
      </c>
      <c r="C16" s="228">
        <f>IF(ISERROR(VLOOKUP(B16,'KAYIT LİSTESİ'!$B$4:$H$904,2,0)),"",(VLOOKUP(B16,'KAYIT LİSTESİ'!$B$4:$H$904,2,0)))</f>
        <v>98</v>
      </c>
      <c r="D16" s="87">
        <f>IF(ISERROR(VLOOKUP(B16,'KAYIT LİSTESİ'!$B$4:$H$904,4,0)),"",(VLOOKUP(B16,'KAYIT LİSTESİ'!$B$4:$H$904,4,0)))</f>
        <v>34742</v>
      </c>
      <c r="E16" s="185" t="str">
        <f>IF(ISERROR(VLOOKUP(B16,'KAYIT LİSTESİ'!$B$4:$H$904,5,0)),"",(VLOOKUP(B16,'KAYIT LİSTESİ'!$B$4:$H$904,5,0)))</f>
        <v>MERVE ŞAN</v>
      </c>
      <c r="F16" s="185" t="str">
        <f>IF(ISERROR(VLOOKUP(B16,'KAYIT LİSTESİ'!$B$4:$H$904,6,0)),"",(VLOOKUP(B16,'KAYIT LİSTESİ'!$B$4:$H$904,6,0)))</f>
        <v>ANKARA-GAZİ ÜNİVERSİTESİ</v>
      </c>
      <c r="G16" s="170" t="s">
        <v>1835</v>
      </c>
      <c r="H16" s="170">
        <v>2213</v>
      </c>
      <c r="I16" s="170">
        <v>2098</v>
      </c>
      <c r="J16" s="184">
        <f t="shared" si="0"/>
        <v>2213</v>
      </c>
      <c r="K16" s="199"/>
      <c r="L16" s="199"/>
      <c r="M16" s="199"/>
      <c r="N16" s="433">
        <f t="shared" si="1"/>
        <v>2213</v>
      </c>
      <c r="O16" s="228"/>
      <c r="P16" s="236"/>
      <c r="Q16" s="226">
        <v>281</v>
      </c>
      <c r="R16" s="225">
        <v>16</v>
      </c>
    </row>
    <row r="17" spans="1:18" s="76" customFormat="1" ht="36.75" customHeight="1">
      <c r="A17" s="85">
        <v>9</v>
      </c>
      <c r="B17" s="86" t="s">
        <v>1589</v>
      </c>
      <c r="C17" s="228">
        <f>IF(ISERROR(VLOOKUP(B17,'KAYIT LİSTESİ'!$B$4:$H$904,2,0)),"",(VLOOKUP(B17,'KAYIT LİSTESİ'!$B$4:$H$904,2,0)))</f>
        <v>88</v>
      </c>
      <c r="D17" s="87">
        <f>IF(ISERROR(VLOOKUP(B17,'KAYIT LİSTESİ'!$B$4:$H$904,4,0)),"",(VLOOKUP(B17,'KAYIT LİSTESİ'!$B$4:$H$904,4,0)))</f>
        <v>0</v>
      </c>
      <c r="E17" s="185" t="str">
        <f>IF(ISERROR(VLOOKUP(B17,'KAYIT LİSTESİ'!$B$4:$H$904,5,0)),"",(VLOOKUP(B17,'KAYIT LİSTESİ'!$B$4:$H$904,5,0)))</f>
        <v>DİLAN SÜMBÜL</v>
      </c>
      <c r="F17" s="185" t="str">
        <f>IF(ISERROR(VLOOKUP(B17,'KAYIT LİSTESİ'!$B$4:$H$904,6,0)),"",(VLOOKUP(B17,'KAYIT LİSTESİ'!$B$4:$H$904,6,0)))</f>
        <v>KÜTAHYA-DUMLUPINAR ÜNİVERSİTESİ</v>
      </c>
      <c r="G17" s="170">
        <v>1776</v>
      </c>
      <c r="H17" s="170">
        <v>2064</v>
      </c>
      <c r="I17" s="170">
        <v>1912</v>
      </c>
      <c r="J17" s="184">
        <f t="shared" si="0"/>
        <v>2064</v>
      </c>
      <c r="K17" s="199"/>
      <c r="L17" s="199"/>
      <c r="M17" s="199"/>
      <c r="N17" s="433">
        <f t="shared" si="1"/>
        <v>2064</v>
      </c>
      <c r="O17" s="228"/>
      <c r="P17" s="236"/>
      <c r="Q17" s="226">
        <v>287</v>
      </c>
      <c r="R17" s="225">
        <v>17</v>
      </c>
    </row>
    <row r="18" spans="1:18" s="76" customFormat="1" ht="36.75" customHeight="1">
      <c r="A18" s="85">
        <v>10</v>
      </c>
      <c r="B18" s="86" t="s">
        <v>1590</v>
      </c>
      <c r="C18" s="228">
        <f>IF(ISERROR(VLOOKUP(B18,'KAYIT LİSTESİ'!$B$4:$H$904,2,0)),"",(VLOOKUP(B18,'KAYIT LİSTESİ'!$B$4:$H$904,2,0)))</f>
        <v>79</v>
      </c>
      <c r="D18" s="87">
        <f>IF(ISERROR(VLOOKUP(B18,'KAYIT LİSTESİ'!$B$4:$H$904,4,0)),"",(VLOOKUP(B18,'KAYIT LİSTESİ'!$B$4:$H$904,4,0)))</f>
        <v>34199</v>
      </c>
      <c r="E18" s="185" t="str">
        <f>IF(ISERROR(VLOOKUP(B18,'KAYIT LİSTESİ'!$B$4:$H$904,5,0)),"",(VLOOKUP(B18,'KAYIT LİSTESİ'!$B$4:$H$904,5,0)))</f>
        <v>ELİF ÇETİN</v>
      </c>
      <c r="F18" s="185" t="str">
        <f>IF(ISERROR(VLOOKUP(B18,'KAYIT LİSTESİ'!$B$4:$H$904,6,0)),"",(VLOOKUP(B18,'KAYIT LİSTESİ'!$B$4:$H$904,6,0)))</f>
        <v>BURDUR-MEHMET AKİF ERSOY ÜNİVERSİTESİ</v>
      </c>
      <c r="G18" s="170">
        <v>1849</v>
      </c>
      <c r="H18" s="170">
        <v>1729</v>
      </c>
      <c r="I18" s="170" t="s">
        <v>1835</v>
      </c>
      <c r="J18" s="184">
        <f t="shared" si="0"/>
        <v>1849</v>
      </c>
      <c r="K18" s="199"/>
      <c r="L18" s="199"/>
      <c r="M18" s="199"/>
      <c r="N18" s="433">
        <f t="shared" si="1"/>
        <v>1849</v>
      </c>
      <c r="O18" s="228"/>
      <c r="P18" s="236"/>
      <c r="Q18" s="226">
        <v>293</v>
      </c>
      <c r="R18" s="225">
        <v>18</v>
      </c>
    </row>
    <row r="19" spans="1:18" s="76" customFormat="1" ht="36.75" customHeight="1">
      <c r="A19" s="85">
        <v>11</v>
      </c>
      <c r="B19" s="86" t="s">
        <v>1599</v>
      </c>
      <c r="C19" s="228">
        <f>IF(ISERROR(VLOOKUP(B19,'KAYIT LİSTESİ'!$B$4:$H$904,2,0)),"",(VLOOKUP(B19,'KAYIT LİSTESİ'!$B$4:$H$904,2,0)))</f>
        <v>173</v>
      </c>
      <c r="D19" s="87">
        <f>IF(ISERROR(VLOOKUP(B19,'KAYIT LİSTESİ'!$B$4:$H$904,4,0)),"",(VLOOKUP(B19,'KAYIT LİSTESİ'!$B$4:$H$904,4,0)))</f>
        <v>34880</v>
      </c>
      <c r="E19" s="185" t="str">
        <f>IF(ISERROR(VLOOKUP(B19,'KAYIT LİSTESİ'!$B$4:$H$904,5,0)),"",(VLOOKUP(B19,'KAYIT LİSTESİ'!$B$4:$H$904,5,0)))</f>
        <v>YAĞMUR ÇELİK</v>
      </c>
      <c r="F19" s="185" t="str">
        <f>IF(ISERROR(VLOOKUP(B19,'KAYIT LİSTESİ'!$B$4:$H$904,6,0)),"",(VLOOKUP(B19,'KAYIT LİSTESİ'!$B$4:$H$904,6,0)))</f>
        <v>İSTANBUL-İSTANBUL ÜNİVERSİTESİ</v>
      </c>
      <c r="G19" s="170">
        <v>1629</v>
      </c>
      <c r="H19" s="170">
        <v>1178</v>
      </c>
      <c r="I19" s="170" t="s">
        <v>1835</v>
      </c>
      <c r="J19" s="184">
        <f t="shared" si="0"/>
        <v>1629</v>
      </c>
      <c r="K19" s="199"/>
      <c r="L19" s="199"/>
      <c r="M19" s="199"/>
      <c r="N19" s="433">
        <f t="shared" si="1"/>
        <v>1629</v>
      </c>
      <c r="O19" s="228"/>
      <c r="P19" s="236"/>
      <c r="Q19" s="226">
        <v>299</v>
      </c>
      <c r="R19" s="225">
        <v>19</v>
      </c>
    </row>
    <row r="20" spans="1:18" s="76" customFormat="1" ht="36.75" customHeight="1">
      <c r="A20" s="85">
        <v>12</v>
      </c>
      <c r="B20" s="86" t="s">
        <v>1600</v>
      </c>
      <c r="C20" s="228">
        <f>IF(ISERROR(VLOOKUP(B20,'KAYIT LİSTESİ'!$B$4:$H$904,2,0)),"",(VLOOKUP(B20,'KAYIT LİSTESİ'!$B$4:$H$904,2,0)))</f>
        <v>208</v>
      </c>
      <c r="D20" s="87" t="str">
        <f>IF(ISERROR(VLOOKUP(B20,'KAYIT LİSTESİ'!$B$4:$H$904,4,0)),"",(VLOOKUP(B20,'KAYIT LİSTESİ'!$B$4:$H$904,4,0)))</f>
        <v>10.07.1994</v>
      </c>
      <c r="E20" s="185" t="str">
        <f>IF(ISERROR(VLOOKUP(B20,'KAYIT LİSTESİ'!$B$4:$H$904,5,0)),"",(VLOOKUP(B20,'KAYIT LİSTESİ'!$B$4:$H$904,5,0)))</f>
        <v>DOGA GUNDEM</v>
      </c>
      <c r="F20" s="185" t="str">
        <f>IF(ISERROR(VLOOKUP(B20,'KAYIT LİSTESİ'!$B$4:$H$904,6,0)),"",(VLOOKUP(B20,'KAYIT LİSTESİ'!$B$4:$H$904,6,0)))</f>
        <v>İSTANBUL-İSTANBUL TEKNİK ÜNİVERSİTESİ</v>
      </c>
      <c r="G20" s="170">
        <v>1446</v>
      </c>
      <c r="H20" s="170" t="s">
        <v>1835</v>
      </c>
      <c r="I20" s="170" t="s">
        <v>1835</v>
      </c>
      <c r="J20" s="184">
        <f t="shared" si="0"/>
        <v>1446</v>
      </c>
      <c r="K20" s="199"/>
      <c r="L20" s="199"/>
      <c r="M20" s="199"/>
      <c r="N20" s="433">
        <f t="shared" si="1"/>
        <v>1446</v>
      </c>
      <c r="O20" s="228"/>
      <c r="P20" s="236"/>
      <c r="Q20" s="226">
        <v>305</v>
      </c>
      <c r="R20" s="225">
        <v>20</v>
      </c>
    </row>
    <row r="21" spans="1:18" s="76" customFormat="1" ht="36.75" customHeight="1">
      <c r="A21" s="85" t="s">
        <v>1827</v>
      </c>
      <c r="B21" s="86" t="s">
        <v>1592</v>
      </c>
      <c r="C21" s="228">
        <f>IF(ISERROR(VLOOKUP(B21,'KAYIT LİSTESİ'!$B$4:$H$904,2,0)),"",(VLOOKUP(B21,'KAYIT LİSTESİ'!$B$4:$H$904,2,0)))</f>
        <v>64</v>
      </c>
      <c r="D21" s="87">
        <f>IF(ISERROR(VLOOKUP(B21,'KAYIT LİSTESİ'!$B$4:$H$904,4,0)),"",(VLOOKUP(B21,'KAYIT LİSTESİ'!$B$4:$H$904,4,0)))</f>
        <v>35118</v>
      </c>
      <c r="E21" s="185" t="str">
        <f>IF(ISERROR(VLOOKUP(B21,'KAYIT LİSTESİ'!$B$4:$H$904,5,0)),"",(VLOOKUP(B21,'KAYIT LİSTESİ'!$B$4:$H$904,5,0)))</f>
        <v>METHİYE IŞIK</v>
      </c>
      <c r="F21" s="185" t="str">
        <f>IF(ISERROR(VLOOKUP(B21,'KAYIT LİSTESİ'!$B$4:$H$904,6,0)),"",(VLOOKUP(B21,'KAYIT LİSTESİ'!$B$4:$H$904,6,0)))</f>
        <v>KAYSERİ-ERCİYES ÜNİVERSİTESİ</v>
      </c>
      <c r="G21" s="170" t="s">
        <v>1835</v>
      </c>
      <c r="H21" s="170" t="s">
        <v>1835</v>
      </c>
      <c r="I21" s="170" t="s">
        <v>1835</v>
      </c>
      <c r="J21" s="184">
        <f t="shared" si="0"/>
        <v>0</v>
      </c>
      <c r="K21" s="199"/>
      <c r="L21" s="199"/>
      <c r="M21" s="199"/>
      <c r="N21" s="433" t="s">
        <v>1836</v>
      </c>
      <c r="O21" s="228"/>
      <c r="P21" s="236"/>
      <c r="Q21" s="226"/>
      <c r="R21" s="225"/>
    </row>
    <row r="22" spans="1:18" s="76" customFormat="1" ht="36.75" customHeight="1">
      <c r="A22" s="85"/>
      <c r="B22" s="86" t="s">
        <v>505</v>
      </c>
      <c r="C22" s="228" t="str">
        <f>IF(ISERROR(VLOOKUP(B22,'KAYIT LİSTESİ'!$B$4:$H$904,2,0)),"",(VLOOKUP(B22,'KAYIT LİSTESİ'!$B$4:$H$904,2,0)))</f>
        <v/>
      </c>
      <c r="D22" s="87" t="str">
        <f>IF(ISERROR(VLOOKUP(B22,'KAYIT LİSTESİ'!$B$4:$H$904,4,0)),"",(VLOOKUP(B22,'KAYIT LİSTESİ'!$B$4:$H$904,4,0)))</f>
        <v/>
      </c>
      <c r="E22" s="185" t="str">
        <f>IF(ISERROR(VLOOKUP(B22,'KAYIT LİSTESİ'!$B$4:$H$904,5,0)),"",(VLOOKUP(B22,'KAYIT LİSTESİ'!$B$4:$H$904,5,0)))</f>
        <v/>
      </c>
      <c r="F22" s="185" t="str">
        <f>IF(ISERROR(VLOOKUP(B22,'KAYIT LİSTESİ'!$B$4:$H$904,6,0)),"",(VLOOKUP(B22,'KAYIT LİSTESİ'!$B$4:$H$904,6,0)))</f>
        <v/>
      </c>
      <c r="G22" s="170"/>
      <c r="H22" s="170"/>
      <c r="I22" s="170"/>
      <c r="J22" s="184">
        <f t="shared" ref="J22:J44" si="2">MAX(G22:I22)</f>
        <v>0</v>
      </c>
      <c r="K22" s="199"/>
      <c r="L22" s="199"/>
      <c r="M22" s="199"/>
      <c r="N22" s="183">
        <f t="shared" ref="N22:N44" si="3">MAX(G22:M22)</f>
        <v>0</v>
      </c>
      <c r="O22" s="228"/>
      <c r="P22" s="236"/>
      <c r="Q22" s="226"/>
      <c r="R22" s="225"/>
    </row>
    <row r="23" spans="1:18" s="76" customFormat="1" ht="36.75" customHeight="1">
      <c r="A23" s="85"/>
      <c r="B23" s="86" t="s">
        <v>506</v>
      </c>
      <c r="C23" s="228" t="str">
        <f>IF(ISERROR(VLOOKUP(B23,'KAYIT LİSTESİ'!$B$4:$H$904,2,0)),"",(VLOOKUP(B23,'KAYIT LİSTESİ'!$B$4:$H$904,2,0)))</f>
        <v/>
      </c>
      <c r="D23" s="87" t="str">
        <f>IF(ISERROR(VLOOKUP(B23,'KAYIT LİSTESİ'!$B$4:$H$904,4,0)),"",(VLOOKUP(B23,'KAYIT LİSTESİ'!$B$4:$H$904,4,0)))</f>
        <v/>
      </c>
      <c r="E23" s="185" t="str">
        <f>IF(ISERROR(VLOOKUP(B23,'KAYIT LİSTESİ'!$B$4:$H$904,5,0)),"",(VLOOKUP(B23,'KAYIT LİSTESİ'!$B$4:$H$904,5,0)))</f>
        <v/>
      </c>
      <c r="F23" s="185" t="str">
        <f>IF(ISERROR(VLOOKUP(B23,'KAYIT LİSTESİ'!$B$4:$H$904,6,0)),"",(VLOOKUP(B23,'KAYIT LİSTESİ'!$B$4:$H$904,6,0)))</f>
        <v/>
      </c>
      <c r="G23" s="170"/>
      <c r="H23" s="170"/>
      <c r="I23" s="170"/>
      <c r="J23" s="184">
        <f t="shared" si="2"/>
        <v>0</v>
      </c>
      <c r="K23" s="199"/>
      <c r="L23" s="199"/>
      <c r="M23" s="199"/>
      <c r="N23" s="183">
        <f t="shared" si="3"/>
        <v>0</v>
      </c>
      <c r="O23" s="228"/>
      <c r="P23" s="236"/>
      <c r="Q23" s="226"/>
      <c r="R23" s="225"/>
    </row>
    <row r="24" spans="1:18" s="76" customFormat="1" ht="36.75" customHeight="1">
      <c r="A24" s="85"/>
      <c r="B24" s="86" t="s">
        <v>507</v>
      </c>
      <c r="C24" s="228" t="str">
        <f>IF(ISERROR(VLOOKUP(B24,'KAYIT LİSTESİ'!$B$4:$H$904,2,0)),"",(VLOOKUP(B24,'KAYIT LİSTESİ'!$B$4:$H$904,2,0)))</f>
        <v/>
      </c>
      <c r="D24" s="87" t="str">
        <f>IF(ISERROR(VLOOKUP(B24,'KAYIT LİSTESİ'!$B$4:$H$904,4,0)),"",(VLOOKUP(B24,'KAYIT LİSTESİ'!$B$4:$H$904,4,0)))</f>
        <v/>
      </c>
      <c r="E24" s="185" t="str">
        <f>IF(ISERROR(VLOOKUP(B24,'KAYIT LİSTESİ'!$B$4:$H$904,5,0)),"",(VLOOKUP(B24,'KAYIT LİSTESİ'!$B$4:$H$904,5,0)))</f>
        <v/>
      </c>
      <c r="F24" s="185" t="str">
        <f>IF(ISERROR(VLOOKUP(B24,'KAYIT LİSTESİ'!$B$4:$H$904,6,0)),"",(VLOOKUP(B24,'KAYIT LİSTESİ'!$B$4:$H$904,6,0)))</f>
        <v/>
      </c>
      <c r="G24" s="170"/>
      <c r="H24" s="170"/>
      <c r="I24" s="170"/>
      <c r="J24" s="184">
        <f t="shared" si="2"/>
        <v>0</v>
      </c>
      <c r="K24" s="199"/>
      <c r="L24" s="199"/>
      <c r="M24" s="199"/>
      <c r="N24" s="183">
        <f t="shared" si="3"/>
        <v>0</v>
      </c>
      <c r="O24" s="228"/>
      <c r="P24" s="236"/>
      <c r="Q24" s="226"/>
      <c r="R24" s="225"/>
    </row>
    <row r="25" spans="1:18" s="76" customFormat="1" ht="36.75" customHeight="1">
      <c r="A25" s="85"/>
      <c r="B25" s="86" t="s">
        <v>508</v>
      </c>
      <c r="C25" s="228" t="str">
        <f>IF(ISERROR(VLOOKUP(B25,'KAYIT LİSTESİ'!$B$4:$H$904,2,0)),"",(VLOOKUP(B25,'KAYIT LİSTESİ'!$B$4:$H$904,2,0)))</f>
        <v/>
      </c>
      <c r="D25" s="87" t="str">
        <f>IF(ISERROR(VLOOKUP(B25,'KAYIT LİSTESİ'!$B$4:$H$904,4,0)),"",(VLOOKUP(B25,'KAYIT LİSTESİ'!$B$4:$H$904,4,0)))</f>
        <v/>
      </c>
      <c r="E25" s="185" t="str">
        <f>IF(ISERROR(VLOOKUP(B25,'KAYIT LİSTESİ'!$B$4:$H$904,5,0)),"",(VLOOKUP(B25,'KAYIT LİSTESİ'!$B$4:$H$904,5,0)))</f>
        <v/>
      </c>
      <c r="F25" s="185" t="str">
        <f>IF(ISERROR(VLOOKUP(B25,'KAYIT LİSTESİ'!$B$4:$H$904,6,0)),"",(VLOOKUP(B25,'KAYIT LİSTESİ'!$B$4:$H$904,6,0)))</f>
        <v/>
      </c>
      <c r="G25" s="170"/>
      <c r="H25" s="170"/>
      <c r="I25" s="170"/>
      <c r="J25" s="184">
        <f t="shared" si="2"/>
        <v>0</v>
      </c>
      <c r="K25" s="199"/>
      <c r="L25" s="199"/>
      <c r="M25" s="199"/>
      <c r="N25" s="183">
        <f t="shared" si="3"/>
        <v>0</v>
      </c>
      <c r="O25" s="228"/>
      <c r="P25" s="236"/>
      <c r="Q25" s="226"/>
      <c r="R25" s="225"/>
    </row>
    <row r="26" spans="1:18" s="76" customFormat="1" ht="36.75" customHeight="1">
      <c r="A26" s="85"/>
      <c r="B26" s="86" t="s">
        <v>509</v>
      </c>
      <c r="C26" s="228" t="str">
        <f>IF(ISERROR(VLOOKUP(B26,'KAYIT LİSTESİ'!$B$4:$H$904,2,0)),"",(VLOOKUP(B26,'KAYIT LİSTESİ'!$B$4:$H$904,2,0)))</f>
        <v/>
      </c>
      <c r="D26" s="87" t="str">
        <f>IF(ISERROR(VLOOKUP(B26,'KAYIT LİSTESİ'!$B$4:$H$904,4,0)),"",(VLOOKUP(B26,'KAYIT LİSTESİ'!$B$4:$H$904,4,0)))</f>
        <v/>
      </c>
      <c r="E26" s="185" t="str">
        <f>IF(ISERROR(VLOOKUP(B26,'KAYIT LİSTESİ'!$B$4:$H$904,5,0)),"",(VLOOKUP(B26,'KAYIT LİSTESİ'!$B$4:$H$904,5,0)))</f>
        <v/>
      </c>
      <c r="F26" s="185" t="str">
        <f>IF(ISERROR(VLOOKUP(B26,'KAYIT LİSTESİ'!$B$4:$H$904,6,0)),"",(VLOOKUP(B26,'KAYIT LİSTESİ'!$B$4:$H$904,6,0)))</f>
        <v/>
      </c>
      <c r="G26" s="170"/>
      <c r="H26" s="170"/>
      <c r="I26" s="170"/>
      <c r="J26" s="184">
        <f t="shared" si="2"/>
        <v>0</v>
      </c>
      <c r="K26" s="199"/>
      <c r="L26" s="199"/>
      <c r="M26" s="199"/>
      <c r="N26" s="183">
        <f t="shared" si="3"/>
        <v>0</v>
      </c>
      <c r="O26" s="228"/>
      <c r="P26" s="236"/>
      <c r="Q26" s="226"/>
      <c r="R26" s="225"/>
    </row>
    <row r="27" spans="1:18" s="76" customFormat="1" ht="36.75" customHeight="1">
      <c r="A27" s="85"/>
      <c r="B27" s="86" t="s">
        <v>510</v>
      </c>
      <c r="C27" s="228" t="str">
        <f>IF(ISERROR(VLOOKUP(B27,'KAYIT LİSTESİ'!$B$4:$H$904,2,0)),"",(VLOOKUP(B27,'KAYIT LİSTESİ'!$B$4:$H$904,2,0)))</f>
        <v/>
      </c>
      <c r="D27" s="87" t="str">
        <f>IF(ISERROR(VLOOKUP(B27,'KAYIT LİSTESİ'!$B$4:$H$904,4,0)),"",(VLOOKUP(B27,'KAYIT LİSTESİ'!$B$4:$H$904,4,0)))</f>
        <v/>
      </c>
      <c r="E27" s="185" t="str">
        <f>IF(ISERROR(VLOOKUP(B27,'KAYIT LİSTESİ'!$B$4:$H$904,5,0)),"",(VLOOKUP(B27,'KAYIT LİSTESİ'!$B$4:$H$904,5,0)))</f>
        <v/>
      </c>
      <c r="F27" s="185" t="str">
        <f>IF(ISERROR(VLOOKUP(B27,'KAYIT LİSTESİ'!$B$4:$H$904,6,0)),"",(VLOOKUP(B27,'KAYIT LİSTESİ'!$B$4:$H$904,6,0)))</f>
        <v/>
      </c>
      <c r="G27" s="170"/>
      <c r="H27" s="170"/>
      <c r="I27" s="170"/>
      <c r="J27" s="184">
        <f t="shared" si="2"/>
        <v>0</v>
      </c>
      <c r="K27" s="199"/>
      <c r="L27" s="199"/>
      <c r="M27" s="199"/>
      <c r="N27" s="183">
        <f t="shared" si="3"/>
        <v>0</v>
      </c>
      <c r="O27" s="228"/>
      <c r="P27" s="236"/>
      <c r="Q27" s="226"/>
      <c r="R27" s="225"/>
    </row>
    <row r="28" spans="1:18" s="76" customFormat="1" ht="36.75" customHeight="1">
      <c r="A28" s="85"/>
      <c r="B28" s="86" t="s">
        <v>511</v>
      </c>
      <c r="C28" s="228" t="str">
        <f>IF(ISERROR(VLOOKUP(B28,'KAYIT LİSTESİ'!$B$4:$H$904,2,0)),"",(VLOOKUP(B28,'KAYIT LİSTESİ'!$B$4:$H$904,2,0)))</f>
        <v/>
      </c>
      <c r="D28" s="87" t="str">
        <f>IF(ISERROR(VLOOKUP(B28,'KAYIT LİSTESİ'!$B$4:$H$904,4,0)),"",(VLOOKUP(B28,'KAYIT LİSTESİ'!$B$4:$H$904,4,0)))</f>
        <v/>
      </c>
      <c r="E28" s="185" t="str">
        <f>IF(ISERROR(VLOOKUP(B28,'KAYIT LİSTESİ'!$B$4:$H$904,5,0)),"",(VLOOKUP(B28,'KAYIT LİSTESİ'!$B$4:$H$904,5,0)))</f>
        <v/>
      </c>
      <c r="F28" s="185" t="str">
        <f>IF(ISERROR(VLOOKUP(B28,'KAYIT LİSTESİ'!$B$4:$H$904,6,0)),"",(VLOOKUP(B28,'KAYIT LİSTESİ'!$B$4:$H$904,6,0)))</f>
        <v/>
      </c>
      <c r="G28" s="170"/>
      <c r="H28" s="170"/>
      <c r="I28" s="170"/>
      <c r="J28" s="184">
        <f t="shared" si="2"/>
        <v>0</v>
      </c>
      <c r="K28" s="199"/>
      <c r="L28" s="199"/>
      <c r="M28" s="199"/>
      <c r="N28" s="183">
        <f t="shared" si="3"/>
        <v>0</v>
      </c>
      <c r="O28" s="228"/>
      <c r="P28" s="236"/>
      <c r="Q28" s="226"/>
      <c r="R28" s="225"/>
    </row>
    <row r="29" spans="1:18" s="76" customFormat="1" ht="36.75" customHeight="1">
      <c r="A29" s="85"/>
      <c r="B29" s="86" t="s">
        <v>512</v>
      </c>
      <c r="C29" s="228" t="str">
        <f>IF(ISERROR(VLOOKUP(B29,'KAYIT LİSTESİ'!$B$4:$H$904,2,0)),"",(VLOOKUP(B29,'KAYIT LİSTESİ'!$B$4:$H$904,2,0)))</f>
        <v/>
      </c>
      <c r="D29" s="87" t="str">
        <f>IF(ISERROR(VLOOKUP(B29,'KAYIT LİSTESİ'!$B$4:$H$904,4,0)),"",(VLOOKUP(B29,'KAYIT LİSTESİ'!$B$4:$H$904,4,0)))</f>
        <v/>
      </c>
      <c r="E29" s="185" t="str">
        <f>IF(ISERROR(VLOOKUP(B29,'KAYIT LİSTESİ'!$B$4:$H$904,5,0)),"",(VLOOKUP(B29,'KAYIT LİSTESİ'!$B$4:$H$904,5,0)))</f>
        <v/>
      </c>
      <c r="F29" s="185" t="str">
        <f>IF(ISERROR(VLOOKUP(B29,'KAYIT LİSTESİ'!$B$4:$H$904,6,0)),"",(VLOOKUP(B29,'KAYIT LİSTESİ'!$B$4:$H$904,6,0)))</f>
        <v/>
      </c>
      <c r="G29" s="170"/>
      <c r="H29" s="170"/>
      <c r="I29" s="170"/>
      <c r="J29" s="184">
        <f t="shared" si="2"/>
        <v>0</v>
      </c>
      <c r="K29" s="199"/>
      <c r="L29" s="199"/>
      <c r="M29" s="199"/>
      <c r="N29" s="183">
        <f t="shared" si="3"/>
        <v>0</v>
      </c>
      <c r="O29" s="228"/>
      <c r="P29" s="236"/>
      <c r="Q29" s="226"/>
      <c r="R29" s="225"/>
    </row>
    <row r="30" spans="1:18" s="76" customFormat="1" ht="36.75" customHeight="1">
      <c r="A30" s="85"/>
      <c r="B30" s="86" t="s">
        <v>513</v>
      </c>
      <c r="C30" s="228" t="str">
        <f>IF(ISERROR(VLOOKUP(B30,'KAYIT LİSTESİ'!$B$4:$H$904,2,0)),"",(VLOOKUP(B30,'KAYIT LİSTESİ'!$B$4:$H$904,2,0)))</f>
        <v/>
      </c>
      <c r="D30" s="87" t="str">
        <f>IF(ISERROR(VLOOKUP(B30,'KAYIT LİSTESİ'!$B$4:$H$904,4,0)),"",(VLOOKUP(B30,'KAYIT LİSTESİ'!$B$4:$H$904,4,0)))</f>
        <v/>
      </c>
      <c r="E30" s="185" t="str">
        <f>IF(ISERROR(VLOOKUP(B30,'KAYIT LİSTESİ'!$B$4:$H$904,5,0)),"",(VLOOKUP(B30,'KAYIT LİSTESİ'!$B$4:$H$904,5,0)))</f>
        <v/>
      </c>
      <c r="F30" s="185" t="str">
        <f>IF(ISERROR(VLOOKUP(B30,'KAYIT LİSTESİ'!$B$4:$H$904,6,0)),"",(VLOOKUP(B30,'KAYIT LİSTESİ'!$B$4:$H$904,6,0)))</f>
        <v/>
      </c>
      <c r="G30" s="170"/>
      <c r="H30" s="170"/>
      <c r="I30" s="170"/>
      <c r="J30" s="184">
        <f t="shared" si="2"/>
        <v>0</v>
      </c>
      <c r="K30" s="199"/>
      <c r="L30" s="199"/>
      <c r="M30" s="199"/>
      <c r="N30" s="183">
        <f t="shared" si="3"/>
        <v>0</v>
      </c>
      <c r="O30" s="228"/>
      <c r="P30" s="236"/>
      <c r="Q30" s="226"/>
      <c r="R30" s="225"/>
    </row>
    <row r="31" spans="1:18" s="76" customFormat="1" ht="36.75" customHeight="1">
      <c r="A31" s="85"/>
      <c r="B31" s="86" t="s">
        <v>514</v>
      </c>
      <c r="C31" s="228" t="str">
        <f>IF(ISERROR(VLOOKUP(B31,'KAYIT LİSTESİ'!$B$4:$H$904,2,0)),"",(VLOOKUP(B31,'KAYIT LİSTESİ'!$B$4:$H$904,2,0)))</f>
        <v/>
      </c>
      <c r="D31" s="87" t="str">
        <f>IF(ISERROR(VLOOKUP(B31,'KAYIT LİSTESİ'!$B$4:$H$904,4,0)),"",(VLOOKUP(B31,'KAYIT LİSTESİ'!$B$4:$H$904,4,0)))</f>
        <v/>
      </c>
      <c r="E31" s="185" t="str">
        <f>IF(ISERROR(VLOOKUP(B31,'KAYIT LİSTESİ'!$B$4:$H$904,5,0)),"",(VLOOKUP(B31,'KAYIT LİSTESİ'!$B$4:$H$904,5,0)))</f>
        <v/>
      </c>
      <c r="F31" s="185" t="str">
        <f>IF(ISERROR(VLOOKUP(B31,'KAYIT LİSTESİ'!$B$4:$H$904,6,0)),"",(VLOOKUP(B31,'KAYIT LİSTESİ'!$B$4:$H$904,6,0)))</f>
        <v/>
      </c>
      <c r="G31" s="170"/>
      <c r="H31" s="170"/>
      <c r="I31" s="170"/>
      <c r="J31" s="184">
        <f t="shared" si="2"/>
        <v>0</v>
      </c>
      <c r="K31" s="199"/>
      <c r="L31" s="199"/>
      <c r="M31" s="199"/>
      <c r="N31" s="183">
        <f t="shared" si="3"/>
        <v>0</v>
      </c>
      <c r="O31" s="228"/>
      <c r="P31" s="236"/>
      <c r="Q31" s="226"/>
      <c r="R31" s="225"/>
    </row>
    <row r="32" spans="1:18" s="76" customFormat="1" ht="36.75" customHeight="1">
      <c r="A32" s="85"/>
      <c r="B32" s="86" t="s">
        <v>515</v>
      </c>
      <c r="C32" s="228" t="str">
        <f>IF(ISERROR(VLOOKUP(B32,'KAYIT LİSTESİ'!$B$4:$H$904,2,0)),"",(VLOOKUP(B32,'KAYIT LİSTESİ'!$B$4:$H$904,2,0)))</f>
        <v/>
      </c>
      <c r="D32" s="87" t="str">
        <f>IF(ISERROR(VLOOKUP(B32,'KAYIT LİSTESİ'!$B$4:$H$904,4,0)),"",(VLOOKUP(B32,'KAYIT LİSTESİ'!$B$4:$H$904,4,0)))</f>
        <v/>
      </c>
      <c r="E32" s="185" t="str">
        <f>IF(ISERROR(VLOOKUP(B32,'KAYIT LİSTESİ'!$B$4:$H$904,5,0)),"",(VLOOKUP(B32,'KAYIT LİSTESİ'!$B$4:$H$904,5,0)))</f>
        <v/>
      </c>
      <c r="F32" s="185" t="str">
        <f>IF(ISERROR(VLOOKUP(B32,'KAYIT LİSTESİ'!$B$4:$H$904,6,0)),"",(VLOOKUP(B32,'KAYIT LİSTESİ'!$B$4:$H$904,6,0)))</f>
        <v/>
      </c>
      <c r="G32" s="170"/>
      <c r="H32" s="170"/>
      <c r="I32" s="170"/>
      <c r="J32" s="184">
        <f t="shared" si="2"/>
        <v>0</v>
      </c>
      <c r="K32" s="199"/>
      <c r="L32" s="199"/>
      <c r="M32" s="199"/>
      <c r="N32" s="183">
        <f t="shared" si="3"/>
        <v>0</v>
      </c>
      <c r="O32" s="228"/>
      <c r="P32" s="236"/>
      <c r="Q32" s="226"/>
      <c r="R32" s="225"/>
    </row>
    <row r="33" spans="1:18" s="76" customFormat="1" ht="36.75" customHeight="1">
      <c r="A33" s="85"/>
      <c r="B33" s="86" t="s">
        <v>516</v>
      </c>
      <c r="C33" s="228" t="str">
        <f>IF(ISERROR(VLOOKUP(B33,'KAYIT LİSTESİ'!$B$4:$H$904,2,0)),"",(VLOOKUP(B33,'KAYIT LİSTESİ'!$B$4:$H$904,2,0)))</f>
        <v/>
      </c>
      <c r="D33" s="87" t="str">
        <f>IF(ISERROR(VLOOKUP(B33,'KAYIT LİSTESİ'!$B$4:$H$904,4,0)),"",(VLOOKUP(B33,'KAYIT LİSTESİ'!$B$4:$H$904,4,0)))</f>
        <v/>
      </c>
      <c r="E33" s="185" t="str">
        <f>IF(ISERROR(VLOOKUP(B33,'KAYIT LİSTESİ'!$B$4:$H$904,5,0)),"",(VLOOKUP(B33,'KAYIT LİSTESİ'!$B$4:$H$904,5,0)))</f>
        <v/>
      </c>
      <c r="F33" s="185" t="str">
        <f>IF(ISERROR(VLOOKUP(B33,'KAYIT LİSTESİ'!$B$4:$H$904,6,0)),"",(VLOOKUP(B33,'KAYIT LİSTESİ'!$B$4:$H$904,6,0)))</f>
        <v/>
      </c>
      <c r="G33" s="170"/>
      <c r="H33" s="170"/>
      <c r="I33" s="170"/>
      <c r="J33" s="184">
        <f t="shared" si="2"/>
        <v>0</v>
      </c>
      <c r="K33" s="199"/>
      <c r="L33" s="199"/>
      <c r="M33" s="199"/>
      <c r="N33" s="183">
        <f t="shared" si="3"/>
        <v>0</v>
      </c>
      <c r="O33" s="228"/>
      <c r="P33" s="236"/>
      <c r="Q33" s="226">
        <v>311</v>
      </c>
      <c r="R33" s="225">
        <v>21</v>
      </c>
    </row>
    <row r="34" spans="1:18" s="76" customFormat="1" ht="36.75" customHeight="1">
      <c r="A34" s="85"/>
      <c r="B34" s="86" t="s">
        <v>517</v>
      </c>
      <c r="C34" s="228" t="str">
        <f>IF(ISERROR(VLOOKUP(B34,'KAYIT LİSTESİ'!$B$4:$H$904,2,0)),"",(VLOOKUP(B34,'KAYIT LİSTESİ'!$B$4:$H$904,2,0)))</f>
        <v/>
      </c>
      <c r="D34" s="87" t="str">
        <f>IF(ISERROR(VLOOKUP(B34,'KAYIT LİSTESİ'!$B$4:$H$904,4,0)),"",(VLOOKUP(B34,'KAYIT LİSTESİ'!$B$4:$H$904,4,0)))</f>
        <v/>
      </c>
      <c r="E34" s="185" t="str">
        <f>IF(ISERROR(VLOOKUP(B34,'KAYIT LİSTESİ'!$B$4:$H$904,5,0)),"",(VLOOKUP(B34,'KAYIT LİSTESİ'!$B$4:$H$904,5,0)))</f>
        <v/>
      </c>
      <c r="F34" s="185" t="str">
        <f>IF(ISERROR(VLOOKUP(B34,'KAYIT LİSTESİ'!$B$4:$H$904,6,0)),"",(VLOOKUP(B34,'KAYIT LİSTESİ'!$B$4:$H$904,6,0)))</f>
        <v/>
      </c>
      <c r="G34" s="170"/>
      <c r="H34" s="170"/>
      <c r="I34" s="170"/>
      <c r="J34" s="184">
        <f t="shared" si="2"/>
        <v>0</v>
      </c>
      <c r="K34" s="199"/>
      <c r="L34" s="199"/>
      <c r="M34" s="199"/>
      <c r="N34" s="183">
        <f t="shared" si="3"/>
        <v>0</v>
      </c>
      <c r="O34" s="228"/>
      <c r="P34" s="236"/>
      <c r="Q34" s="226">
        <v>317</v>
      </c>
      <c r="R34" s="225">
        <v>22</v>
      </c>
    </row>
    <row r="35" spans="1:18" s="76" customFormat="1" ht="36.75" customHeight="1">
      <c r="A35" s="85"/>
      <c r="B35" s="86" t="s">
        <v>518</v>
      </c>
      <c r="C35" s="228" t="str">
        <f>IF(ISERROR(VLOOKUP(B35,'KAYIT LİSTESİ'!$B$4:$H$904,2,0)),"",(VLOOKUP(B35,'KAYIT LİSTESİ'!$B$4:$H$904,2,0)))</f>
        <v/>
      </c>
      <c r="D35" s="87" t="str">
        <f>IF(ISERROR(VLOOKUP(B35,'KAYIT LİSTESİ'!$B$4:$H$904,4,0)),"",(VLOOKUP(B35,'KAYIT LİSTESİ'!$B$4:$H$904,4,0)))</f>
        <v/>
      </c>
      <c r="E35" s="185" t="str">
        <f>IF(ISERROR(VLOOKUP(B35,'KAYIT LİSTESİ'!$B$4:$H$904,5,0)),"",(VLOOKUP(B35,'KAYIT LİSTESİ'!$B$4:$H$904,5,0)))</f>
        <v/>
      </c>
      <c r="F35" s="185" t="str">
        <f>IF(ISERROR(VLOOKUP(B35,'KAYIT LİSTESİ'!$B$4:$H$904,6,0)),"",(VLOOKUP(B35,'KAYIT LİSTESİ'!$B$4:$H$904,6,0)))</f>
        <v/>
      </c>
      <c r="G35" s="170"/>
      <c r="H35" s="170"/>
      <c r="I35" s="170"/>
      <c r="J35" s="184">
        <f t="shared" si="2"/>
        <v>0</v>
      </c>
      <c r="K35" s="199"/>
      <c r="L35" s="199"/>
      <c r="M35" s="199"/>
      <c r="N35" s="183">
        <f t="shared" si="3"/>
        <v>0</v>
      </c>
      <c r="O35" s="228"/>
      <c r="P35" s="236"/>
      <c r="Q35" s="226">
        <v>323</v>
      </c>
      <c r="R35" s="225">
        <v>23</v>
      </c>
    </row>
    <row r="36" spans="1:18" s="76" customFormat="1" ht="36.75" customHeight="1">
      <c r="A36" s="85"/>
      <c r="B36" s="86" t="s">
        <v>519</v>
      </c>
      <c r="C36" s="228" t="str">
        <f>IF(ISERROR(VLOOKUP(B36,'KAYIT LİSTESİ'!$B$4:$H$904,2,0)),"",(VLOOKUP(B36,'KAYIT LİSTESİ'!$B$4:$H$904,2,0)))</f>
        <v/>
      </c>
      <c r="D36" s="87" t="str">
        <f>IF(ISERROR(VLOOKUP(B36,'KAYIT LİSTESİ'!$B$4:$H$904,4,0)),"",(VLOOKUP(B36,'KAYIT LİSTESİ'!$B$4:$H$904,4,0)))</f>
        <v/>
      </c>
      <c r="E36" s="185" t="str">
        <f>IF(ISERROR(VLOOKUP(B36,'KAYIT LİSTESİ'!$B$4:$H$904,5,0)),"",(VLOOKUP(B36,'KAYIT LİSTESİ'!$B$4:$H$904,5,0)))</f>
        <v/>
      </c>
      <c r="F36" s="185" t="str">
        <f>IF(ISERROR(VLOOKUP(B36,'KAYIT LİSTESİ'!$B$4:$H$904,6,0)),"",(VLOOKUP(B36,'KAYIT LİSTESİ'!$B$4:$H$904,6,0)))</f>
        <v/>
      </c>
      <c r="G36" s="170"/>
      <c r="H36" s="170"/>
      <c r="I36" s="170"/>
      <c r="J36" s="184">
        <f t="shared" si="2"/>
        <v>0</v>
      </c>
      <c r="K36" s="199"/>
      <c r="L36" s="199"/>
      <c r="M36" s="199"/>
      <c r="N36" s="183">
        <f t="shared" si="3"/>
        <v>0</v>
      </c>
      <c r="O36" s="228"/>
      <c r="P36" s="236"/>
      <c r="Q36" s="226">
        <v>329</v>
      </c>
      <c r="R36" s="225">
        <v>24</v>
      </c>
    </row>
    <row r="37" spans="1:18" s="76" customFormat="1" ht="36.75" customHeight="1">
      <c r="A37" s="85"/>
      <c r="B37" s="86" t="s">
        <v>520</v>
      </c>
      <c r="C37" s="228" t="str">
        <f>IF(ISERROR(VLOOKUP(B37,'KAYIT LİSTESİ'!$B$4:$H$904,2,0)),"",(VLOOKUP(B37,'KAYIT LİSTESİ'!$B$4:$H$904,2,0)))</f>
        <v/>
      </c>
      <c r="D37" s="87" t="str">
        <f>IF(ISERROR(VLOOKUP(B37,'KAYIT LİSTESİ'!$B$4:$H$904,4,0)),"",(VLOOKUP(B37,'KAYIT LİSTESİ'!$B$4:$H$904,4,0)))</f>
        <v/>
      </c>
      <c r="E37" s="185" t="str">
        <f>IF(ISERROR(VLOOKUP(B37,'KAYIT LİSTESİ'!$B$4:$H$904,5,0)),"",(VLOOKUP(B37,'KAYIT LİSTESİ'!$B$4:$H$904,5,0)))</f>
        <v/>
      </c>
      <c r="F37" s="185" t="str">
        <f>IF(ISERROR(VLOOKUP(B37,'KAYIT LİSTESİ'!$B$4:$H$904,6,0)),"",(VLOOKUP(B37,'KAYIT LİSTESİ'!$B$4:$H$904,6,0)))</f>
        <v/>
      </c>
      <c r="G37" s="170"/>
      <c r="H37" s="170"/>
      <c r="I37" s="170"/>
      <c r="J37" s="184">
        <f t="shared" si="2"/>
        <v>0</v>
      </c>
      <c r="K37" s="199"/>
      <c r="L37" s="199"/>
      <c r="M37" s="199"/>
      <c r="N37" s="183">
        <f t="shared" si="3"/>
        <v>0</v>
      </c>
      <c r="O37" s="228"/>
      <c r="P37" s="236"/>
      <c r="Q37" s="226">
        <v>335</v>
      </c>
      <c r="R37" s="225">
        <v>25</v>
      </c>
    </row>
    <row r="38" spans="1:18" s="76" customFormat="1" ht="36.75" customHeight="1">
      <c r="A38" s="85"/>
      <c r="B38" s="86" t="s">
        <v>521</v>
      </c>
      <c r="C38" s="228" t="str">
        <f>IF(ISERROR(VLOOKUP(B38,'KAYIT LİSTESİ'!$B$4:$H$904,2,0)),"",(VLOOKUP(B38,'KAYIT LİSTESİ'!$B$4:$H$904,2,0)))</f>
        <v/>
      </c>
      <c r="D38" s="87" t="str">
        <f>IF(ISERROR(VLOOKUP(B38,'KAYIT LİSTESİ'!$B$4:$H$904,4,0)),"",(VLOOKUP(B38,'KAYIT LİSTESİ'!$B$4:$H$904,4,0)))</f>
        <v/>
      </c>
      <c r="E38" s="185" t="str">
        <f>IF(ISERROR(VLOOKUP(B38,'KAYIT LİSTESİ'!$B$4:$H$904,5,0)),"",(VLOOKUP(B38,'KAYIT LİSTESİ'!$B$4:$H$904,5,0)))</f>
        <v/>
      </c>
      <c r="F38" s="185" t="str">
        <f>IF(ISERROR(VLOOKUP(B38,'KAYIT LİSTESİ'!$B$4:$H$904,6,0)),"",(VLOOKUP(B38,'KAYIT LİSTESİ'!$B$4:$H$904,6,0)))</f>
        <v/>
      </c>
      <c r="G38" s="170"/>
      <c r="H38" s="170"/>
      <c r="I38" s="170"/>
      <c r="J38" s="184">
        <f t="shared" si="2"/>
        <v>0</v>
      </c>
      <c r="K38" s="199"/>
      <c r="L38" s="199"/>
      <c r="M38" s="199"/>
      <c r="N38" s="183">
        <f t="shared" si="3"/>
        <v>0</v>
      </c>
      <c r="O38" s="228"/>
      <c r="P38" s="236"/>
      <c r="Q38" s="226">
        <v>341</v>
      </c>
      <c r="R38" s="225">
        <v>26</v>
      </c>
    </row>
    <row r="39" spans="1:18" s="76" customFormat="1" ht="36.75" customHeight="1">
      <c r="A39" s="85"/>
      <c r="B39" s="86" t="s">
        <v>522</v>
      </c>
      <c r="C39" s="228" t="str">
        <f>IF(ISERROR(VLOOKUP(B39,'KAYIT LİSTESİ'!$B$4:$H$904,2,0)),"",(VLOOKUP(B39,'KAYIT LİSTESİ'!$B$4:$H$904,2,0)))</f>
        <v/>
      </c>
      <c r="D39" s="87" t="str">
        <f>IF(ISERROR(VLOOKUP(B39,'KAYIT LİSTESİ'!$B$4:$H$904,4,0)),"",(VLOOKUP(B39,'KAYIT LİSTESİ'!$B$4:$H$904,4,0)))</f>
        <v/>
      </c>
      <c r="E39" s="185" t="str">
        <f>IF(ISERROR(VLOOKUP(B39,'KAYIT LİSTESİ'!$B$4:$H$904,5,0)),"",(VLOOKUP(B39,'KAYIT LİSTESİ'!$B$4:$H$904,5,0)))</f>
        <v/>
      </c>
      <c r="F39" s="185" t="str">
        <f>IF(ISERROR(VLOOKUP(B39,'KAYIT LİSTESİ'!$B$4:$H$904,6,0)),"",(VLOOKUP(B39,'KAYIT LİSTESİ'!$B$4:$H$904,6,0)))</f>
        <v/>
      </c>
      <c r="G39" s="170"/>
      <c r="H39" s="170"/>
      <c r="I39" s="170"/>
      <c r="J39" s="184">
        <f t="shared" si="2"/>
        <v>0</v>
      </c>
      <c r="K39" s="199"/>
      <c r="L39" s="199"/>
      <c r="M39" s="199"/>
      <c r="N39" s="183">
        <f t="shared" si="3"/>
        <v>0</v>
      </c>
      <c r="O39" s="228"/>
      <c r="P39" s="236"/>
      <c r="Q39" s="226">
        <v>347</v>
      </c>
      <c r="R39" s="225">
        <v>27</v>
      </c>
    </row>
    <row r="40" spans="1:18" s="76" customFormat="1" ht="36.75" customHeight="1">
      <c r="A40" s="85"/>
      <c r="B40" s="86" t="s">
        <v>523</v>
      </c>
      <c r="C40" s="228" t="str">
        <f>IF(ISERROR(VLOOKUP(B40,'KAYIT LİSTESİ'!$B$4:$H$904,2,0)),"",(VLOOKUP(B40,'KAYIT LİSTESİ'!$B$4:$H$904,2,0)))</f>
        <v/>
      </c>
      <c r="D40" s="87" t="str">
        <f>IF(ISERROR(VLOOKUP(B40,'KAYIT LİSTESİ'!$B$4:$H$904,4,0)),"",(VLOOKUP(B40,'KAYIT LİSTESİ'!$B$4:$H$904,4,0)))</f>
        <v/>
      </c>
      <c r="E40" s="185" t="str">
        <f>IF(ISERROR(VLOOKUP(B40,'KAYIT LİSTESİ'!$B$4:$H$904,5,0)),"",(VLOOKUP(B40,'KAYIT LİSTESİ'!$B$4:$H$904,5,0)))</f>
        <v/>
      </c>
      <c r="F40" s="185" t="str">
        <f>IF(ISERROR(VLOOKUP(B40,'KAYIT LİSTESİ'!$B$4:$H$904,6,0)),"",(VLOOKUP(B40,'KAYIT LİSTESİ'!$B$4:$H$904,6,0)))</f>
        <v/>
      </c>
      <c r="G40" s="170"/>
      <c r="H40" s="170"/>
      <c r="I40" s="170"/>
      <c r="J40" s="184">
        <f t="shared" si="2"/>
        <v>0</v>
      </c>
      <c r="K40" s="199"/>
      <c r="L40" s="199"/>
      <c r="M40" s="199"/>
      <c r="N40" s="183">
        <f t="shared" si="3"/>
        <v>0</v>
      </c>
      <c r="O40" s="228"/>
      <c r="P40" s="236"/>
      <c r="Q40" s="226">
        <v>353</v>
      </c>
      <c r="R40" s="225">
        <v>28</v>
      </c>
    </row>
    <row r="41" spans="1:18" s="76" customFormat="1" ht="36.75" customHeight="1">
      <c r="A41" s="85"/>
      <c r="B41" s="86" t="s">
        <v>524</v>
      </c>
      <c r="C41" s="228" t="str">
        <f>IF(ISERROR(VLOOKUP(B41,'KAYIT LİSTESİ'!$B$4:$H$904,2,0)),"",(VLOOKUP(B41,'KAYIT LİSTESİ'!$B$4:$H$904,2,0)))</f>
        <v/>
      </c>
      <c r="D41" s="87" t="str">
        <f>IF(ISERROR(VLOOKUP(B41,'KAYIT LİSTESİ'!$B$4:$H$904,4,0)),"",(VLOOKUP(B41,'KAYIT LİSTESİ'!$B$4:$H$904,4,0)))</f>
        <v/>
      </c>
      <c r="E41" s="185" t="str">
        <f>IF(ISERROR(VLOOKUP(B41,'KAYIT LİSTESİ'!$B$4:$H$904,5,0)),"",(VLOOKUP(B41,'KAYIT LİSTESİ'!$B$4:$H$904,5,0)))</f>
        <v/>
      </c>
      <c r="F41" s="185" t="str">
        <f>IF(ISERROR(VLOOKUP(B41,'KAYIT LİSTESİ'!$B$4:$H$904,6,0)),"",(VLOOKUP(B41,'KAYIT LİSTESİ'!$B$4:$H$904,6,0)))</f>
        <v/>
      </c>
      <c r="G41" s="170"/>
      <c r="H41" s="170"/>
      <c r="I41" s="170"/>
      <c r="J41" s="184">
        <f t="shared" si="2"/>
        <v>0</v>
      </c>
      <c r="K41" s="199"/>
      <c r="L41" s="199"/>
      <c r="M41" s="199"/>
      <c r="N41" s="183">
        <f t="shared" si="3"/>
        <v>0</v>
      </c>
      <c r="O41" s="228"/>
      <c r="P41" s="236"/>
      <c r="Q41" s="226">
        <v>359</v>
      </c>
      <c r="R41" s="225">
        <v>29</v>
      </c>
    </row>
    <row r="42" spans="1:18" s="76" customFormat="1" ht="36.75" customHeight="1">
      <c r="A42" s="85"/>
      <c r="B42" s="86" t="s">
        <v>525</v>
      </c>
      <c r="C42" s="228" t="str">
        <f>IF(ISERROR(VLOOKUP(B42,'KAYIT LİSTESİ'!$B$4:$H$904,2,0)),"",(VLOOKUP(B42,'KAYIT LİSTESİ'!$B$4:$H$904,2,0)))</f>
        <v/>
      </c>
      <c r="D42" s="87" t="str">
        <f>IF(ISERROR(VLOOKUP(B42,'KAYIT LİSTESİ'!$B$4:$H$904,4,0)),"",(VLOOKUP(B42,'KAYIT LİSTESİ'!$B$4:$H$904,4,0)))</f>
        <v/>
      </c>
      <c r="E42" s="185" t="str">
        <f>IF(ISERROR(VLOOKUP(B42,'KAYIT LİSTESİ'!$B$4:$H$904,5,0)),"",(VLOOKUP(B42,'KAYIT LİSTESİ'!$B$4:$H$904,5,0)))</f>
        <v/>
      </c>
      <c r="F42" s="185" t="str">
        <f>IF(ISERROR(VLOOKUP(B42,'KAYIT LİSTESİ'!$B$4:$H$904,6,0)),"",(VLOOKUP(B42,'KAYIT LİSTESİ'!$B$4:$H$904,6,0)))</f>
        <v/>
      </c>
      <c r="G42" s="170"/>
      <c r="H42" s="170"/>
      <c r="I42" s="170"/>
      <c r="J42" s="184">
        <f t="shared" si="2"/>
        <v>0</v>
      </c>
      <c r="K42" s="199"/>
      <c r="L42" s="199"/>
      <c r="M42" s="199"/>
      <c r="N42" s="183">
        <f t="shared" si="3"/>
        <v>0</v>
      </c>
      <c r="O42" s="228"/>
      <c r="P42" s="236"/>
      <c r="Q42" s="226">
        <v>365</v>
      </c>
      <c r="R42" s="225">
        <v>30</v>
      </c>
    </row>
    <row r="43" spans="1:18" s="76" customFormat="1" ht="36.75" customHeight="1">
      <c r="A43" s="85"/>
      <c r="B43" s="86" t="s">
        <v>526</v>
      </c>
      <c r="C43" s="228" t="str">
        <f>IF(ISERROR(VLOOKUP(B43,'KAYIT LİSTESİ'!$B$4:$H$904,2,0)),"",(VLOOKUP(B43,'KAYIT LİSTESİ'!$B$4:$H$904,2,0)))</f>
        <v/>
      </c>
      <c r="D43" s="87" t="str">
        <f>IF(ISERROR(VLOOKUP(B43,'KAYIT LİSTESİ'!$B$4:$H$904,4,0)),"",(VLOOKUP(B43,'KAYIT LİSTESİ'!$B$4:$H$904,4,0)))</f>
        <v/>
      </c>
      <c r="E43" s="185" t="str">
        <f>IF(ISERROR(VLOOKUP(B43,'KAYIT LİSTESİ'!$B$4:$H$904,5,0)),"",(VLOOKUP(B43,'KAYIT LİSTESİ'!$B$4:$H$904,5,0)))</f>
        <v/>
      </c>
      <c r="F43" s="185" t="str">
        <f>IF(ISERROR(VLOOKUP(B43,'KAYIT LİSTESİ'!$B$4:$H$904,6,0)),"",(VLOOKUP(B43,'KAYIT LİSTESİ'!$B$4:$H$904,6,0)))</f>
        <v/>
      </c>
      <c r="G43" s="170"/>
      <c r="H43" s="170"/>
      <c r="I43" s="170"/>
      <c r="J43" s="184">
        <f t="shared" si="2"/>
        <v>0</v>
      </c>
      <c r="K43" s="199"/>
      <c r="L43" s="199"/>
      <c r="M43" s="199"/>
      <c r="N43" s="183">
        <f t="shared" si="3"/>
        <v>0</v>
      </c>
      <c r="O43" s="228"/>
      <c r="P43" s="236"/>
      <c r="Q43" s="226">
        <v>371</v>
      </c>
      <c r="R43" s="225">
        <v>31</v>
      </c>
    </row>
    <row r="44" spans="1:18" s="76" customFormat="1" ht="36.75" customHeight="1">
      <c r="A44" s="85"/>
      <c r="B44" s="86" t="s">
        <v>527</v>
      </c>
      <c r="C44" s="228" t="str">
        <f>IF(ISERROR(VLOOKUP(B44,'KAYIT LİSTESİ'!$B$4:$H$904,2,0)),"",(VLOOKUP(B44,'KAYIT LİSTESİ'!$B$4:$H$904,2,0)))</f>
        <v/>
      </c>
      <c r="D44" s="87" t="str">
        <f>IF(ISERROR(VLOOKUP(B44,'KAYIT LİSTESİ'!$B$4:$H$904,4,0)),"",(VLOOKUP(B44,'KAYIT LİSTESİ'!$B$4:$H$904,4,0)))</f>
        <v/>
      </c>
      <c r="E44" s="185" t="str">
        <f>IF(ISERROR(VLOOKUP(B44,'KAYIT LİSTESİ'!$B$4:$H$904,5,0)),"",(VLOOKUP(B44,'KAYIT LİSTESİ'!$B$4:$H$904,5,0)))</f>
        <v/>
      </c>
      <c r="F44" s="185" t="str">
        <f>IF(ISERROR(VLOOKUP(B44,'KAYIT LİSTESİ'!$B$4:$H$904,6,0)),"",(VLOOKUP(B44,'KAYIT LİSTESİ'!$B$4:$H$904,6,0)))</f>
        <v/>
      </c>
      <c r="G44" s="170"/>
      <c r="H44" s="170"/>
      <c r="I44" s="170"/>
      <c r="J44" s="184">
        <f t="shared" si="2"/>
        <v>0</v>
      </c>
      <c r="K44" s="199"/>
      <c r="L44" s="199"/>
      <c r="M44" s="199"/>
      <c r="N44" s="183">
        <f t="shared" si="3"/>
        <v>0</v>
      </c>
      <c r="O44" s="228"/>
      <c r="P44" s="236"/>
      <c r="Q44" s="226">
        <v>377</v>
      </c>
      <c r="R44" s="225">
        <v>32</v>
      </c>
    </row>
    <row r="45" spans="1:18" s="77" customFormat="1" ht="30.75" customHeight="1">
      <c r="A45" s="569" t="s">
        <v>4</v>
      </c>
      <c r="B45" s="569"/>
      <c r="C45" s="569"/>
      <c r="D45" s="569"/>
      <c r="E45" s="78" t="s">
        <v>0</v>
      </c>
      <c r="F45" s="78" t="s">
        <v>1</v>
      </c>
      <c r="G45" s="570" t="s">
        <v>2</v>
      </c>
      <c r="H45" s="570"/>
      <c r="I45" s="570"/>
      <c r="J45" s="570"/>
      <c r="K45" s="570"/>
      <c r="L45" s="570"/>
      <c r="M45" s="570"/>
      <c r="N45" s="570" t="s">
        <v>3</v>
      </c>
      <c r="O45" s="570"/>
      <c r="P45" s="78"/>
      <c r="Q45" s="226">
        <v>460</v>
      </c>
      <c r="R45" s="225">
        <v>49</v>
      </c>
    </row>
    <row r="46" spans="1:18">
      <c r="Q46" s="226">
        <v>465</v>
      </c>
      <c r="R46" s="225">
        <v>50</v>
      </c>
    </row>
    <row r="47" spans="1:18">
      <c r="Q47" s="226">
        <v>469</v>
      </c>
      <c r="R47" s="225">
        <v>51</v>
      </c>
    </row>
    <row r="48" spans="1:18">
      <c r="Q48" s="227">
        <v>473</v>
      </c>
      <c r="R48" s="78">
        <v>52</v>
      </c>
    </row>
    <row r="49" spans="17:18">
      <c r="Q49" s="227">
        <v>477</v>
      </c>
      <c r="R49" s="78">
        <v>53</v>
      </c>
    </row>
    <row r="50" spans="17:18">
      <c r="Q50" s="227">
        <v>481</v>
      </c>
      <c r="R50" s="78">
        <v>54</v>
      </c>
    </row>
    <row r="51" spans="17:18">
      <c r="Q51" s="227">
        <v>485</v>
      </c>
      <c r="R51" s="78">
        <v>55</v>
      </c>
    </row>
    <row r="52" spans="17:18">
      <c r="Q52" s="227">
        <v>489</v>
      </c>
      <c r="R52" s="78">
        <v>56</v>
      </c>
    </row>
    <row r="53" spans="17:18">
      <c r="Q53" s="227">
        <v>493</v>
      </c>
      <c r="R53" s="78">
        <v>57</v>
      </c>
    </row>
    <row r="54" spans="17:18">
      <c r="Q54" s="227">
        <v>497</v>
      </c>
      <c r="R54" s="78">
        <v>58</v>
      </c>
    </row>
    <row r="55" spans="17:18">
      <c r="Q55" s="227">
        <v>501</v>
      </c>
      <c r="R55" s="78">
        <v>59</v>
      </c>
    </row>
    <row r="56" spans="17:18">
      <c r="Q56" s="227">
        <v>505</v>
      </c>
      <c r="R56" s="78">
        <v>60</v>
      </c>
    </row>
    <row r="57" spans="17:18">
      <c r="Q57" s="227">
        <v>509</v>
      </c>
      <c r="R57" s="78">
        <v>61</v>
      </c>
    </row>
    <row r="58" spans="17:18">
      <c r="Q58" s="227">
        <v>513</v>
      </c>
      <c r="R58" s="78">
        <v>62</v>
      </c>
    </row>
    <row r="59" spans="17:18">
      <c r="Q59" s="227">
        <v>517</v>
      </c>
      <c r="R59" s="78">
        <v>63</v>
      </c>
    </row>
    <row r="60" spans="17:18">
      <c r="Q60" s="227">
        <v>521</v>
      </c>
      <c r="R60" s="78">
        <v>64</v>
      </c>
    </row>
    <row r="61" spans="17:18">
      <c r="Q61" s="227">
        <v>525</v>
      </c>
      <c r="R61" s="78">
        <v>65</v>
      </c>
    </row>
    <row r="62" spans="17:18">
      <c r="Q62" s="227">
        <v>529</v>
      </c>
      <c r="R62" s="78">
        <v>66</v>
      </c>
    </row>
    <row r="63" spans="17:18">
      <c r="Q63" s="227">
        <v>533</v>
      </c>
      <c r="R63" s="78">
        <v>67</v>
      </c>
    </row>
    <row r="64" spans="17:18">
      <c r="Q64" s="227">
        <v>537</v>
      </c>
      <c r="R64" s="78">
        <v>68</v>
      </c>
    </row>
    <row r="65" spans="17:18">
      <c r="Q65" s="227">
        <v>541</v>
      </c>
      <c r="R65" s="78">
        <v>69</v>
      </c>
    </row>
    <row r="66" spans="17:18">
      <c r="Q66" s="227">
        <v>545</v>
      </c>
      <c r="R66" s="78">
        <v>70</v>
      </c>
    </row>
    <row r="67" spans="17:18">
      <c r="Q67" s="227">
        <v>549</v>
      </c>
      <c r="R67" s="78">
        <v>71</v>
      </c>
    </row>
    <row r="68" spans="17:18">
      <c r="Q68" s="227">
        <v>553</v>
      </c>
      <c r="R68" s="78">
        <v>72</v>
      </c>
    </row>
    <row r="69" spans="17:18">
      <c r="Q69" s="227">
        <v>557</v>
      </c>
      <c r="R69" s="78">
        <v>73</v>
      </c>
    </row>
    <row r="70" spans="17:18">
      <c r="Q70" s="227">
        <v>561</v>
      </c>
      <c r="R70" s="78">
        <v>74</v>
      </c>
    </row>
    <row r="71" spans="17:18">
      <c r="Q71" s="227">
        <v>565</v>
      </c>
      <c r="R71" s="78">
        <v>75</v>
      </c>
    </row>
    <row r="72" spans="17:18">
      <c r="Q72" s="227">
        <v>569</v>
      </c>
      <c r="R72" s="78">
        <v>76</v>
      </c>
    </row>
    <row r="73" spans="17:18">
      <c r="Q73" s="227">
        <v>573</v>
      </c>
      <c r="R73" s="78">
        <v>77</v>
      </c>
    </row>
    <row r="74" spans="17:18">
      <c r="Q74" s="227">
        <v>577</v>
      </c>
      <c r="R74" s="78">
        <v>78</v>
      </c>
    </row>
    <row r="75" spans="17:18">
      <c r="Q75" s="227">
        <v>581</v>
      </c>
      <c r="R75" s="78">
        <v>79</v>
      </c>
    </row>
    <row r="76" spans="17:18">
      <c r="Q76" s="227">
        <v>585</v>
      </c>
      <c r="R76" s="78">
        <v>80</v>
      </c>
    </row>
    <row r="77" spans="17:18">
      <c r="Q77" s="227">
        <v>589</v>
      </c>
      <c r="R77" s="78">
        <v>81</v>
      </c>
    </row>
    <row r="78" spans="17:18">
      <c r="Q78" s="227">
        <v>593</v>
      </c>
      <c r="R78" s="78">
        <v>82</v>
      </c>
    </row>
    <row r="79" spans="17:18">
      <c r="Q79" s="227">
        <v>597</v>
      </c>
      <c r="R79" s="78">
        <v>83</v>
      </c>
    </row>
    <row r="80" spans="17:18">
      <c r="Q80" s="227">
        <v>601</v>
      </c>
      <c r="R80" s="78">
        <v>84</v>
      </c>
    </row>
    <row r="81" spans="17:18">
      <c r="Q81" s="227">
        <v>605</v>
      </c>
      <c r="R81" s="78">
        <v>85</v>
      </c>
    </row>
    <row r="82" spans="17:18">
      <c r="Q82" s="227">
        <v>608</v>
      </c>
      <c r="R82" s="78">
        <v>86</v>
      </c>
    </row>
    <row r="83" spans="17:18">
      <c r="Q83" s="227">
        <v>611</v>
      </c>
      <c r="R83" s="78">
        <v>87</v>
      </c>
    </row>
    <row r="84" spans="17:18">
      <c r="Q84" s="227">
        <v>614</v>
      </c>
      <c r="R84" s="78">
        <v>88</v>
      </c>
    </row>
    <row r="85" spans="17:18">
      <c r="Q85" s="227">
        <v>617</v>
      </c>
      <c r="R85" s="78">
        <v>89</v>
      </c>
    </row>
    <row r="86" spans="17:18">
      <c r="Q86" s="227">
        <v>620</v>
      </c>
      <c r="R86" s="78">
        <v>90</v>
      </c>
    </row>
    <row r="87" spans="17:18">
      <c r="Q87" s="227">
        <v>623</v>
      </c>
      <c r="R87" s="78">
        <v>91</v>
      </c>
    </row>
    <row r="88" spans="17:18">
      <c r="Q88" s="227">
        <v>626</v>
      </c>
      <c r="R88" s="78">
        <v>92</v>
      </c>
    </row>
    <row r="89" spans="17:18">
      <c r="Q89" s="227">
        <v>629</v>
      </c>
      <c r="R89" s="78">
        <v>93</v>
      </c>
    </row>
    <row r="90" spans="17:18">
      <c r="Q90" s="226">
        <v>632</v>
      </c>
      <c r="R90" s="225">
        <v>94</v>
      </c>
    </row>
    <row r="91" spans="17:18">
      <c r="Q91" s="226">
        <v>635</v>
      </c>
      <c r="R91" s="225">
        <v>95</v>
      </c>
    </row>
    <row r="92" spans="17:18">
      <c r="Q92" s="226">
        <v>637</v>
      </c>
      <c r="R92" s="225">
        <v>96</v>
      </c>
    </row>
    <row r="93" spans="17:18">
      <c r="Q93" s="226">
        <v>639</v>
      </c>
      <c r="R93" s="225">
        <v>97</v>
      </c>
    </row>
    <row r="94" spans="17:18">
      <c r="Q94" s="226">
        <v>641</v>
      </c>
      <c r="R94" s="225">
        <v>98</v>
      </c>
    </row>
    <row r="95" spans="17:18">
      <c r="Q95" s="226">
        <v>643</v>
      </c>
      <c r="R95" s="225">
        <v>99</v>
      </c>
    </row>
    <row r="96" spans="17:18">
      <c r="Q96" s="226">
        <v>645</v>
      </c>
      <c r="R96" s="225">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97" priority="1" stopIfTrue="1" operator="greaterThan">
      <formula>5595</formula>
    </cfRule>
  </conditionalFormatting>
  <printOptions horizontalCentered="1"/>
  <pageMargins left="0.24" right="0.15748031496062992" top="0.35433070866141736" bottom="0.23622047244094491" header="0.27559055118110237" footer="0.15748031496062992"/>
  <pageSetup paperSize="9" scale="5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45</vt:i4>
      </vt:variant>
      <vt:variant>
        <vt:lpstr>Adlandırılmış Aralıklar</vt:lpstr>
      </vt:variant>
      <vt:variant>
        <vt:i4>44</vt:i4>
      </vt:variant>
    </vt:vector>
  </HeadingPairs>
  <TitlesOfParts>
    <vt:vector size="89" baseType="lpstr">
      <vt:lpstr>YARIŞMA BİLGİLERİ</vt:lpstr>
      <vt:lpstr>YARIŞMA PROGRAMI</vt:lpstr>
      <vt:lpstr>FERDİ KAYIT LİSTESİ</vt:lpstr>
      <vt:lpstr>100m.SEÇME (1)</vt:lpstr>
      <vt:lpstr>100m. SEÇME(2)</vt:lpstr>
      <vt:lpstr>100m.</vt:lpstr>
      <vt:lpstr>400m.</vt:lpstr>
      <vt:lpstr>Cirit SEÇME (A)</vt:lpstr>
      <vt:lpstr>Cirit SEÇME (B)</vt:lpstr>
      <vt:lpstr>Cirit</vt:lpstr>
      <vt:lpstr>Gülle SEÇME (A)</vt:lpstr>
      <vt:lpstr>Gülle SEÇME (B)</vt:lpstr>
      <vt:lpstr>Gülle</vt:lpstr>
      <vt:lpstr>Yüksek (A-B)</vt:lpstr>
      <vt:lpstr>Yüksek</vt:lpstr>
      <vt:lpstr>3000m.</vt:lpstr>
      <vt:lpstr>200m.SEÇME (1)</vt:lpstr>
      <vt:lpstr>Uzun SEÇME (A)</vt:lpstr>
      <vt:lpstr>Uzun SEÇME (B)</vt:lpstr>
      <vt:lpstr>Disk SEÇMİ (A)</vt:lpstr>
      <vt:lpstr>Disk</vt:lpstr>
      <vt:lpstr>Disk SEÇME (B)</vt:lpstr>
      <vt:lpstr>YÜRÜYÜŞ TASNİF DIŞI</vt:lpstr>
      <vt:lpstr>400m.Eng.</vt:lpstr>
      <vt:lpstr>Uzun</vt:lpstr>
      <vt:lpstr>200m.</vt:lpstr>
      <vt:lpstr>Sırık</vt:lpstr>
      <vt:lpstr>800m.</vt:lpstr>
      <vt:lpstr>4x100m.</vt:lpstr>
      <vt:lpstr>4x100m. (Liste)</vt:lpstr>
      <vt:lpstr>Üçadım SEÇME (A)</vt:lpstr>
      <vt:lpstr>100m.Eng.SEÇME(1)</vt:lpstr>
      <vt:lpstr>Üçadım SEÇME (B)</vt:lpstr>
      <vt:lpstr>1500m.</vt:lpstr>
      <vt:lpstr>Çekiç</vt:lpstr>
      <vt:lpstr>100m.Eng.</vt:lpstr>
      <vt:lpstr>Üçadım</vt:lpstr>
      <vt:lpstr>4x400m.</vt:lpstr>
      <vt:lpstr>KAYIT LİSTESİ</vt:lpstr>
      <vt:lpstr>TAKIM PUAN</vt:lpstr>
      <vt:lpstr>100m.Eng.SEÇME(2)</vt:lpstr>
      <vt:lpstr>ALMANAK TOPLU SONUÇ</vt:lpstr>
      <vt:lpstr>4x400m. (Liste)</vt:lpstr>
      <vt:lpstr>TAKIM LİSTE</vt:lpstr>
      <vt:lpstr>Sheet1</vt:lpstr>
      <vt:lpstr>'100m.'!Yazdırma_Alanı</vt:lpstr>
      <vt:lpstr>'100m. SEÇME(2)'!Yazdırma_Alanı</vt:lpstr>
      <vt:lpstr>'100m.Eng.'!Yazdırma_Alanı</vt:lpstr>
      <vt:lpstr>'100m.Eng.SEÇME(1)'!Yazdırma_Alanı</vt:lpstr>
      <vt:lpstr>'100m.Eng.SEÇME(2)'!Yazdırma_Alanı</vt:lpstr>
      <vt:lpstr>'100m.SEÇME (1)'!Yazdırma_Alanı</vt:lpstr>
      <vt:lpstr>'1500m.'!Yazdırma_Alanı</vt:lpstr>
      <vt:lpstr>'200m.'!Yazdırma_Alanı</vt:lpstr>
      <vt:lpstr>'200m.SEÇME (1)'!Yazdırma_Alanı</vt:lpstr>
      <vt:lpstr>'3000m.'!Yazdırma_Alanı</vt:lpstr>
      <vt:lpstr>'400m.'!Yazdırma_Alanı</vt:lpstr>
      <vt:lpstr>'400m.Eng.'!Yazdırma_Alanı</vt:lpstr>
      <vt:lpstr>'4x100m.'!Yazdırma_Alanı</vt:lpstr>
      <vt:lpstr>'4x100m. (Liste)'!Yazdırma_Alanı</vt:lpstr>
      <vt:lpstr>'4x400m.'!Yazdırma_Alanı</vt:lpstr>
      <vt:lpstr>'4x400m. (Liste)'!Yazdırma_Alanı</vt:lpstr>
      <vt:lpstr>'800m.'!Yazdırma_Alanı</vt:lpstr>
      <vt:lpstr>Cirit!Yazdırma_Alanı</vt:lpstr>
      <vt:lpstr>'Cirit SEÇME (A)'!Yazdırma_Alanı</vt:lpstr>
      <vt:lpstr>'Cirit SEÇME (B)'!Yazdırma_Alanı</vt:lpstr>
      <vt:lpstr>Çekiç!Yazdırma_Alanı</vt:lpstr>
      <vt:lpstr>Disk!Yazdırma_Alanı</vt:lpstr>
      <vt:lpstr>'Disk SEÇME (B)'!Yazdırma_Alanı</vt:lpstr>
      <vt:lpstr>'Disk SEÇMİ (A)'!Yazdırma_Alanı</vt:lpstr>
      <vt:lpstr>'FERDİ KAYIT LİSTESİ'!Yazdırma_Alanı</vt:lpstr>
      <vt:lpstr>Gülle!Yazdırma_Alanı</vt:lpstr>
      <vt:lpstr>'Gülle SEÇME (A)'!Yazdırma_Alanı</vt:lpstr>
      <vt:lpstr>'Gülle SEÇME (B)'!Yazdırma_Alanı</vt:lpstr>
      <vt:lpstr>'KAYIT LİSTESİ'!Yazdırma_Alanı</vt:lpstr>
      <vt:lpstr>Sırık!Yazdırma_Alanı</vt:lpstr>
      <vt:lpstr>'TAKIM LİSTE'!Yazdırma_Alanı</vt:lpstr>
      <vt:lpstr>'TAKIM PUAN'!Yazdırma_Alanı</vt:lpstr>
      <vt:lpstr>Uzun!Yazdırma_Alanı</vt:lpstr>
      <vt:lpstr>'Uzun SEÇME (A)'!Yazdırma_Alanı</vt:lpstr>
      <vt:lpstr>'Uzun SEÇME (B)'!Yazdırma_Alanı</vt:lpstr>
      <vt:lpstr>Üçadım!Yazdırma_Alanı</vt:lpstr>
      <vt:lpstr>'Üçadım SEÇME (A)'!Yazdırma_Alanı</vt:lpstr>
      <vt:lpstr>'Üçadım SEÇME (B)'!Yazdırma_Alanı</vt:lpstr>
      <vt:lpstr>Yüksek!Yazdırma_Alanı</vt:lpstr>
      <vt:lpstr>'Yüksek (A-B)'!Yazdırma_Alanı</vt:lpstr>
      <vt:lpstr>'YÜRÜYÜŞ TASNİF DIŞI'!Yazdırma_Alanı</vt:lpstr>
      <vt:lpstr>'FERDİ KAYIT LİSTESİ'!Yazdırma_Başlıkları</vt:lpstr>
      <vt:lpstr>'KAYIT LİSTESİ'!Yazdırma_Başlıkları</vt:lpstr>
      <vt:lpstr>'TAKIM PUAN'!Yazdırma_Başlıkları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MÜNİR</dc:creator>
  <cp:lastModifiedBy>Windows User</cp:lastModifiedBy>
  <cp:lastPrinted>2015-05-11T12:06:23Z</cp:lastPrinted>
  <dcterms:created xsi:type="dcterms:W3CDTF">2004-05-10T13:01:28Z</dcterms:created>
  <dcterms:modified xsi:type="dcterms:W3CDTF">2015-05-11T17:40:09Z</dcterms:modified>
</cp:coreProperties>
</file>